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5460" windowWidth="19440" windowHeight="54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<sst xmlns="http://schemas.openxmlformats.org/spreadsheetml/2006/main" count="535" uniqueCount="200">
  <si>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</si>
  <si>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</si>
  <si>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</si>
  <si>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</si>
  <si>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</si>
  <si>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</si>
  <si>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</si>
  <si>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</si>
  <si>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</si>
  <si>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</si>
  <si>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</si>
  <si>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</si>
  <si>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</si>
  <si>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</si>
  <si>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</si>
  <si>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</si>
  <si>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</si>
  <si>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</si>
  <si>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</si>
  <si>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</si>
  <si>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</si>
  <si>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</si>
  <si>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</si>
  <si>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</si>
  <si>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</si>
  <si>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</si>
  <si>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</si>
  <si>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</si>
  <si>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</si>
  <si>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</si>
  <si>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</si>
  <si>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</si>
  <si>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</si>
  <si>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</si>
  <si>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</si>
  <si>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</si>
  <si>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</si>
  <si>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</si>
  <si>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</si>
  <si>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</si>
  <si>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</si>
  <si>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</si>
  <si>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</si>
  <si>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</si>
  <si>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</si>
  <si>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</si>
  <si>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</si>
  <si>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</si>
  <si>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</si>
  <si>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</si>
  <si>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</si>
  <si>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</si>
  <si>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</si>
  <si>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</si>
  <si>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</si>
  <si>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</si>
  <si>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</si>
  <si>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</si>
  <si>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</si>
  <si>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</si>
  <si>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</si>
  <si>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</si>
  <si>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</si>
  <si>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</si>
  <si>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</si>
  <si>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</si>
  <si>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</si>
  <si>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</si>
  <si>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</si>
  <si>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</si>
  <si>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</si>
  <si>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</si>
  <si>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</si>
  <si>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</si>
  <si>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</si>
  <si>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</si>
  <si>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</si>
  <si>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</si>
  <si>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</si>
  <si>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</si>
  <si>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</si>
  <si>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</si>
  <si>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</si>
  <si>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</si>
  <si>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</si>
  <si>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</si>
  <si>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</si>
  <si>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</si>
  <si>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</si>
  <si>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</si>
  <si>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</si>
  <si>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</si>
  <si>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</si>
  <si>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</si>
  <si>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</si>
  <si>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</si>
  <si>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</si>
  <si>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</si>
  <si>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</si>
  <si>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</si>
  <si>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</si>
  <si>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</si>
  <si>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</si>
  <si>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</si>
  <si>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</si>
  <si>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</si>
  <si>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</si>
  <si>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</si>
  <si>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</si>
  <si>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</si>
  <si>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</si>
  <si>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</si>
  <si>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</si>
  <si>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</si>
  <si>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 xml:space="preserve">Các Chi cục </t>
  </si>
  <si>
    <t>Nguyễn Văn Bạc</t>
  </si>
  <si>
    <t>Mai Phi Hùng</t>
  </si>
  <si>
    <t>Lê Phước Bé Sáu</t>
  </si>
  <si>
    <t>Cao Văn Nghĩa</t>
  </si>
  <si>
    <t>Phạm Phú Lợi</t>
  </si>
  <si>
    <t>Trần Văn Hiền</t>
  </si>
  <si>
    <t>Trần Phước Đức</t>
  </si>
  <si>
    <t>Lê Quang Đạo</t>
  </si>
  <si>
    <t>Lại Hữu Phúc</t>
  </si>
  <si>
    <t>Võ Minh Huệ</t>
  </si>
  <si>
    <t>Lê Quang Công</t>
  </si>
  <si>
    <t>Lê Văn Vĩ</t>
  </si>
  <si>
    <t>Trần Văn Sơn</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</si>
  <si>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</si>
  <si>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</si>
  <si>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</si>
  <si>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</si>
  <si>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</si>
  <si>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</si>
  <si>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</si>
  <si>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</si>
  <si>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</si>
  <si>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</si>
  <si>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</si>
  <si>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</si>
  <si>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</si>
  <si>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</si>
  <si>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</si>
  <si>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Phan Quang Minh</t>
  </si>
  <si>
    <t>Đặng Huỳnh Tân</t>
  </si>
  <si>
    <t>Lê Thanh Giang</t>
  </si>
  <si>
    <t>Trần Trí Hiếu</t>
  </si>
  <si>
    <t>Huỳnh Anh Tuấn</t>
  </si>
  <si>
    <t>Phạm Minh Phúc</t>
  </si>
  <si>
    <t>Huỳnh Văn Tuấn</t>
  </si>
  <si>
    <t>Nguyễn Văn Thế</t>
  </si>
  <si>
    <t>Phạm Văn Thành</t>
  </si>
  <si>
    <t>Nguyễn Văn Hiếu</t>
  </si>
  <si>
    <t>Trương Văn Xuân</t>
  </si>
  <si>
    <t>Trịnh Văn Tươm</t>
  </si>
  <si>
    <t>Phạm Chí Hùng</t>
  </si>
  <si>
    <t>Phạm Thị Phú</t>
  </si>
  <si>
    <t>Trần Trọng Quyết</t>
  </si>
  <si>
    <t>Võ Thanh Vân</t>
  </si>
  <si>
    <t>Trần Minh Tý</t>
  </si>
  <si>
    <t>Phạm Hoàng Sơn</t>
  </si>
  <si>
    <t>Đỗ Thành Lơ</t>
  </si>
  <si>
    <t>Phạm Văn Thanh</t>
  </si>
  <si>
    <t>Thái Duy Minh</t>
  </si>
  <si>
    <t>Nguyễn Phú Thiện</t>
  </si>
  <si>
    <t>Nguyễn Kim Tuân</t>
  </si>
  <si>
    <t>Nguyễn Văn Thủy</t>
  </si>
  <si>
    <t>Bùi Văn Ty</t>
  </si>
  <si>
    <t>Bùi Thị Ngọc Kiều</t>
  </si>
  <si>
    <t>Lê Văn Thạnh</t>
  </si>
  <si>
    <t>Lê Thị Thanh Xuân</t>
  </si>
  <si>
    <t>Nguyễn Bùi Trí</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</si>
  <si>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</si>
  <si>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</si>
  <si>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</si>
  <si>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</si>
  <si>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</si>
  <si>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</si>
  <si>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</si>
  <si>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</si>
  <si>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</si>
  <si>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</si>
  <si>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</si>
  <si>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</si>
  <si>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</si>
  <si>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Lê Thanh Hùng</t>
  </si>
  <si>
    <t>Nguyễn T Lan Trinh</t>
  </si>
  <si>
    <t>Trần Công Bằng</t>
  </si>
  <si>
    <t>Trần Thị Thanh Thúy</t>
  </si>
  <si>
    <t>Nguyễn Ngọc Được</t>
  </si>
  <si>
    <t>Nguyễn Thanh Tuấn</t>
  </si>
  <si>
    <t>Nguyện Ngọc Được</t>
  </si>
  <si>
    <t>Trương văn Xuân</t>
  </si>
  <si>
    <t>Nguyễn Thanh Tuân</t>
  </si>
  <si>
    <t>Lê Hồng Đỗ</t>
  </si>
  <si>
    <t xml:space="preserve">       -  </t>
  </si>
  <si>
    <t xml:space="preserve">     -  </t>
  </si>
  <si>
    <t>02 tháng/năm 2017</t>
  </si>
  <si>
    <t>Đồng Tháp, ngày 05 tháng 12 năm 2016</t>
  </si>
  <si>
    <t>KT. CỤC TRƯỞNG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</si>
</sst>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4">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2">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6" fillId="0" borderId="0" xfId="44" applyFont="1" applyFill="1" applyAlignment="1">
      <alignment/>
    </xf>
    <xf numFmtId="43" fontId="28" fillId="0" borderId="10" xfId="44" applyFont="1" applyFill="1" applyBorder="1" applyAlignment="1" applyProtection="1">
      <alignment horizontal="center" vertical="center"/>
      <protection/>
    </xf>
    <xf numFmtId="43" fontId="28" fillId="0" borderId="10" xfId="44" applyFont="1" applyFill="1" applyBorder="1" applyAlignment="1" applyProtection="1">
      <alignment vertical="center"/>
      <protection/>
    </xf>
    <xf numFmtId="43" fontId="27"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49" fontId="26"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xf>
    <xf numFmtId="43" fontId="28" fillId="0" borderId="0" xfId="44"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2" fontId="28" fillId="0" borderId="0" xfId="0" applyNumberFormat="1" applyFont="1" applyFill="1" applyAlignment="1">
      <alignment vertical="center"/>
    </xf>
    <xf numFmtId="194" fontId="3"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194" fontId="28" fillId="0" borderId="10" xfId="44" applyNumberFormat="1"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9" fontId="0" fillId="0" borderId="10" xfId="60"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43" fontId="29" fillId="0" borderId="0" xfId="44" applyFont="1" applyFill="1" applyAlignment="1">
      <alignment/>
    </xf>
    <xf numFmtId="49" fontId="0" fillId="0" borderId="0" xfId="0" applyNumberFormat="1" applyFont="1" applyFill="1" applyBorder="1" applyAlignment="1">
      <alignment/>
    </xf>
    <xf numFmtId="2" fontId="28" fillId="0" borderId="0" xfId="0" applyNumberFormat="1" applyFont="1" applyFill="1" applyBorder="1" applyAlignment="1">
      <alignment vertical="center"/>
    </xf>
    <xf numFmtId="43" fontId="29" fillId="0" borderId="0" xfId="44" applyFont="1" applyFill="1" applyBorder="1" applyAlignment="1">
      <alignment/>
    </xf>
    <xf numFmtId="43" fontId="26" fillId="0" borderId="0" xfId="44" applyFont="1" applyFill="1" applyBorder="1" applyAlignment="1">
      <alignment/>
    </xf>
    <xf numFmtId="43" fontId="28" fillId="0" borderId="0" xfId="44" applyFont="1" applyFill="1" applyBorder="1" applyAlignment="1">
      <alignment/>
    </xf>
    <xf numFmtId="43" fontId="0" fillId="0" borderId="0" xfId="44" applyFont="1" applyFill="1" applyBorder="1" applyAlignment="1">
      <alignment/>
    </xf>
    <xf numFmtId="43" fontId="24" fillId="0" borderId="0" xfId="44" applyFont="1" applyFill="1" applyBorder="1" applyAlignment="1">
      <alignment vertical="center"/>
    </xf>
    <xf numFmtId="49" fontId="22" fillId="0" borderId="0" xfId="0" applyNumberFormat="1" applyFont="1" applyFill="1" applyBorder="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xf>
    <xf numFmtId="49" fontId="24"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Border="1" applyAlignment="1">
      <alignment horizontal="center" wrapText="1"/>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24"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54" t="s">
        <v>14</v>
      </c>
      <c r="B1" s="154"/>
      <c r="C1" s="160" t="s">
        <v>54</v>
      </c>
      <c r="D1" s="160"/>
      <c r="E1" s="160"/>
      <c r="F1" s="155" t="s">
        <v>50</v>
      </c>
      <c r="G1" s="155"/>
      <c r="H1" s="155"/>
    </row>
    <row r="2" spans="1:8" ht="33.75" customHeight="1">
      <c r="A2" s="156" t="s">
        <v>57</v>
      </c>
      <c r="B2" s="156"/>
      <c r="C2" s="160"/>
      <c r="D2" s="160"/>
      <c r="E2" s="160"/>
      <c r="F2" s="157" t="s">
        <v>51</v>
      </c>
      <c r="G2" s="157"/>
      <c r="H2" s="157"/>
    </row>
    <row r="3" spans="1:8" ht="19.5" customHeight="1">
      <c r="A3" s="4" t="s">
        <v>45</v>
      </c>
      <c r="B3" s="4"/>
      <c r="C3" s="22"/>
      <c r="D3" s="22"/>
      <c r="E3" s="22"/>
      <c r="F3" s="157" t="s">
        <v>52</v>
      </c>
      <c r="G3" s="157"/>
      <c r="H3" s="157"/>
    </row>
    <row r="4" spans="1:8" s="5" customFormat="1" ht="19.5" customHeight="1">
      <c r="A4" s="4"/>
      <c r="B4" s="4"/>
      <c r="D4" s="6"/>
      <c r="F4" s="7" t="s">
        <v>53</v>
      </c>
      <c r="G4" s="7"/>
      <c r="H4" s="7"/>
    </row>
    <row r="5" spans="1:8" s="21" customFormat="1" ht="36" customHeight="1">
      <c r="A5" s="173" t="s">
        <v>38</v>
      </c>
      <c r="B5" s="174"/>
      <c r="C5" s="177" t="s">
        <v>48</v>
      </c>
      <c r="D5" s="178"/>
      <c r="E5" s="179" t="s">
        <v>47</v>
      </c>
      <c r="F5" s="179"/>
      <c r="G5" s="179"/>
      <c r="H5" s="159"/>
    </row>
    <row r="6" spans="1:8" s="21" customFormat="1" ht="20.25" customHeight="1">
      <c r="A6" s="175"/>
      <c r="B6" s="176"/>
      <c r="C6" s="161" t="s">
        <v>2</v>
      </c>
      <c r="D6" s="161" t="s">
        <v>55</v>
      </c>
      <c r="E6" s="158" t="s">
        <v>49</v>
      </c>
      <c r="F6" s="159"/>
      <c r="G6" s="158" t="s">
        <v>56</v>
      </c>
      <c r="H6" s="159"/>
    </row>
    <row r="7" spans="1:8" s="21" customFormat="1" ht="52.5" customHeight="1">
      <c r="A7" s="175"/>
      <c r="B7" s="176"/>
      <c r="C7" s="162"/>
      <c r="D7" s="162"/>
      <c r="E7" s="3" t="s">
        <v>2</v>
      </c>
      <c r="F7" s="3" t="s">
        <v>7</v>
      </c>
      <c r="G7" s="3" t="s">
        <v>2</v>
      </c>
      <c r="H7" s="3" t="s">
        <v>7</v>
      </c>
    </row>
    <row r="8" spans="1:8" ht="15" customHeight="1">
      <c r="A8" s="164" t="s">
        <v>4</v>
      </c>
      <c r="B8" s="165"/>
      <c r="C8" s="8">
        <v>1</v>
      </c>
      <c r="D8" s="8" t="s">
        <v>27</v>
      </c>
      <c r="E8" s="8" t="s">
        <v>28</v>
      </c>
      <c r="F8" s="8" t="s">
        <v>39</v>
      </c>
      <c r="G8" s="8" t="s">
        <v>40</v>
      </c>
      <c r="H8" s="8" t="s">
        <v>41</v>
      </c>
    </row>
    <row r="9" spans="1:8" ht="26.25" customHeight="1">
      <c r="A9" s="166" t="s">
        <v>20</v>
      </c>
      <c r="B9" s="167"/>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68" t="s">
        <v>37</v>
      </c>
      <c r="C16" s="168"/>
      <c r="D16" s="24"/>
      <c r="E16" s="170" t="s">
        <v>12</v>
      </c>
      <c r="F16" s="170"/>
      <c r="G16" s="170"/>
      <c r="H16" s="170"/>
    </row>
    <row r="17" spans="2:8" ht="15.75" customHeight="1">
      <c r="B17" s="168"/>
      <c r="C17" s="168"/>
      <c r="D17" s="24"/>
      <c r="E17" s="171" t="s">
        <v>22</v>
      </c>
      <c r="F17" s="171"/>
      <c r="G17" s="171"/>
      <c r="H17" s="171"/>
    </row>
    <row r="18" spans="2:8" s="25" customFormat="1" ht="15.75" customHeight="1">
      <c r="B18" s="168"/>
      <c r="C18" s="168"/>
      <c r="D18" s="26"/>
      <c r="E18" s="172" t="s">
        <v>36</v>
      </c>
      <c r="F18" s="172"/>
      <c r="G18" s="172"/>
      <c r="H18" s="172"/>
    </row>
    <row r="20" ht="15.75">
      <c r="B20" s="17"/>
    </row>
    <row r="22" ht="15.75" hidden="1">
      <c r="A22" s="18" t="s">
        <v>24</v>
      </c>
    </row>
    <row r="23" spans="1:3" ht="15.75" hidden="1">
      <c r="A23" s="19"/>
      <c r="B23" s="169" t="s">
        <v>32</v>
      </c>
      <c r="C23" s="169"/>
    </row>
    <row r="24" spans="1:8" ht="15.75" customHeight="1" hidden="1">
      <c r="A24" s="20" t="s">
        <v>13</v>
      </c>
      <c r="B24" s="163" t="s">
        <v>34</v>
      </c>
      <c r="C24" s="163"/>
      <c r="D24" s="20"/>
      <c r="E24" s="20"/>
      <c r="F24" s="20"/>
      <c r="G24" s="20"/>
      <c r="H24" s="20"/>
    </row>
    <row r="25" spans="1:8" ht="15" customHeight="1" hidden="1">
      <c r="A25" s="20"/>
      <c r="B25" s="163" t="s">
        <v>35</v>
      </c>
      <c r="C25" s="163"/>
      <c r="D25" s="163"/>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2"/>
  <sheetViews>
    <sheetView zoomScale="70" zoomScaleNormal="70" zoomScalePageLayoutView="0" workbookViewId="0" topLeftCell="A94">
      <selection activeCell="A116" sqref="A116:E116"/>
    </sheetView>
  </sheetViews>
  <sheetFormatPr defaultColWidth="9.00390625" defaultRowHeight="15.75"/>
  <cols>
    <col min="1" max="1" width="3.50390625" style="27" customWidth="1"/>
    <col min="2" max="2" width="16.00390625" style="27" customWidth="1"/>
    <col min="3" max="3" width="8.00390625" style="27" customWidth="1"/>
    <col min="4" max="4" width="8.125" style="27" customWidth="1"/>
    <col min="5" max="5" width="8.00390625" style="27" customWidth="1"/>
    <col min="6" max="6" width="5.75390625" style="27" customWidth="1"/>
    <col min="7" max="7" width="5.50390625" style="27" customWidth="1"/>
    <col min="8" max="9" width="7.375" style="27" customWidth="1"/>
    <col min="10" max="10" width="8.125" style="27" customWidth="1"/>
    <col min="11" max="11" width="5.625" style="27" customWidth="1"/>
    <col min="12" max="12" width="7.625" style="39" customWidth="1"/>
    <col min="13" max="13" width="5.875" style="27" customWidth="1"/>
    <col min="14" max="15" width="5.375" style="27" customWidth="1"/>
    <col min="16" max="16" width="5.25390625" style="27" customWidth="1"/>
    <col min="17" max="17" width="6.75390625" style="27" customWidth="1"/>
    <col min="18" max="18" width="7.125" style="27" customWidth="1"/>
    <col min="19" max="19" width="7.875" style="123" customWidth="1"/>
    <col min="20" max="20" width="0.2421875" style="76" customWidth="1"/>
    <col min="21" max="21" width="9.75390625" style="39" customWidth="1"/>
    <col min="22" max="16384" width="9.00390625" style="143" customWidth="1"/>
  </cols>
  <sheetData>
    <row r="1" spans="1:20" ht="20.25" customHeight="1">
      <c r="A1" s="28" t="s">
        <v>15</v>
      </c>
      <c r="B1" s="28"/>
      <c r="C1" s="28"/>
      <c r="E1" s="192" t="s">
        <v>46</v>
      </c>
      <c r="F1" s="192"/>
      <c r="G1" s="192"/>
      <c r="H1" s="192"/>
      <c r="I1" s="192"/>
      <c r="J1" s="192"/>
      <c r="K1" s="192"/>
      <c r="L1" s="192"/>
      <c r="M1" s="192"/>
      <c r="N1" s="192"/>
      <c r="O1" s="192"/>
      <c r="P1" s="35" t="s">
        <v>67</v>
      </c>
      <c r="Q1" s="35"/>
      <c r="R1" s="35"/>
      <c r="S1" s="109"/>
      <c r="T1" s="73"/>
    </row>
    <row r="2" spans="1:20" ht="17.25" customHeight="1">
      <c r="A2" s="204" t="s">
        <v>87</v>
      </c>
      <c r="B2" s="204"/>
      <c r="C2" s="204"/>
      <c r="D2" s="204"/>
      <c r="E2" s="193" t="s">
        <v>21</v>
      </c>
      <c r="F2" s="193"/>
      <c r="G2" s="193"/>
      <c r="H2" s="193"/>
      <c r="I2" s="193"/>
      <c r="J2" s="193"/>
      <c r="K2" s="193"/>
      <c r="L2" s="193"/>
      <c r="M2" s="193"/>
      <c r="N2" s="193"/>
      <c r="O2" s="193"/>
      <c r="P2" s="222" t="s">
        <v>90</v>
      </c>
      <c r="Q2" s="222"/>
      <c r="R2" s="222"/>
      <c r="S2" s="222"/>
      <c r="T2" s="74"/>
    </row>
    <row r="3" spans="1:20" ht="14.25" customHeight="1">
      <c r="A3" s="204" t="s">
        <v>88</v>
      </c>
      <c r="B3" s="204"/>
      <c r="C3" s="204"/>
      <c r="D3" s="204"/>
      <c r="E3" s="194" t="s">
        <v>197</v>
      </c>
      <c r="F3" s="194"/>
      <c r="G3" s="194"/>
      <c r="H3" s="194"/>
      <c r="I3" s="194"/>
      <c r="J3" s="194"/>
      <c r="K3" s="194"/>
      <c r="L3" s="194"/>
      <c r="M3" s="194"/>
      <c r="N3" s="194"/>
      <c r="O3" s="194"/>
      <c r="P3" s="35" t="s">
        <v>68</v>
      </c>
      <c r="Q3" s="42"/>
      <c r="R3" s="35"/>
      <c r="S3" s="109"/>
      <c r="T3" s="73"/>
    </row>
    <row r="4" spans="1:20" ht="14.25" customHeight="1">
      <c r="A4" s="28" t="s">
        <v>69</v>
      </c>
      <c r="B4" s="28"/>
      <c r="C4" s="28"/>
      <c r="D4" s="28"/>
      <c r="E4" s="28"/>
      <c r="F4" s="28"/>
      <c r="G4" s="28"/>
      <c r="H4" s="28"/>
      <c r="I4" s="28"/>
      <c r="J4" s="28"/>
      <c r="K4" s="28"/>
      <c r="L4" s="75"/>
      <c r="M4" s="28"/>
      <c r="N4" s="44"/>
      <c r="O4" s="44"/>
      <c r="P4" s="222" t="s">
        <v>89</v>
      </c>
      <c r="Q4" s="222"/>
      <c r="R4" s="222"/>
      <c r="S4" s="222"/>
      <c r="T4" s="74"/>
    </row>
    <row r="5" spans="2:19" ht="12.75" customHeight="1">
      <c r="B5" s="19"/>
      <c r="C5" s="19"/>
      <c r="Q5" s="45" t="s">
        <v>86</v>
      </c>
      <c r="R5" s="110"/>
      <c r="S5" s="111"/>
    </row>
    <row r="6" spans="1:19" ht="15" customHeight="1">
      <c r="A6" s="173" t="s">
        <v>38</v>
      </c>
      <c r="B6" s="174"/>
      <c r="C6" s="201" t="s">
        <v>70</v>
      </c>
      <c r="D6" s="202"/>
      <c r="E6" s="203"/>
      <c r="F6" s="195" t="s">
        <v>59</v>
      </c>
      <c r="G6" s="185" t="s">
        <v>71</v>
      </c>
      <c r="H6" s="198" t="s">
        <v>61</v>
      </c>
      <c r="I6" s="199"/>
      <c r="J6" s="199"/>
      <c r="K6" s="199"/>
      <c r="L6" s="199"/>
      <c r="M6" s="199"/>
      <c r="N6" s="199"/>
      <c r="O6" s="199"/>
      <c r="P6" s="199"/>
      <c r="Q6" s="200"/>
      <c r="R6" s="205" t="s">
        <v>72</v>
      </c>
      <c r="S6" s="223" t="s">
        <v>73</v>
      </c>
    </row>
    <row r="7" spans="1:21" s="35" customFormat="1" ht="10.5" customHeight="1">
      <c r="A7" s="175"/>
      <c r="B7" s="176"/>
      <c r="C7" s="205" t="s">
        <v>25</v>
      </c>
      <c r="D7" s="212" t="s">
        <v>5</v>
      </c>
      <c r="E7" s="182"/>
      <c r="F7" s="196"/>
      <c r="G7" s="186"/>
      <c r="H7" s="185" t="s">
        <v>19</v>
      </c>
      <c r="I7" s="212" t="s">
        <v>62</v>
      </c>
      <c r="J7" s="213"/>
      <c r="K7" s="213"/>
      <c r="L7" s="213"/>
      <c r="M7" s="213"/>
      <c r="N7" s="213"/>
      <c r="O7" s="213"/>
      <c r="P7" s="214"/>
      <c r="Q7" s="182" t="s">
        <v>74</v>
      </c>
      <c r="R7" s="186"/>
      <c r="S7" s="224"/>
      <c r="T7" s="73"/>
      <c r="U7" s="108"/>
    </row>
    <row r="8" spans="1:19" ht="12.75" customHeight="1">
      <c r="A8" s="175"/>
      <c r="B8" s="176"/>
      <c r="C8" s="186"/>
      <c r="D8" s="197"/>
      <c r="E8" s="184"/>
      <c r="F8" s="196"/>
      <c r="G8" s="186"/>
      <c r="H8" s="186"/>
      <c r="I8" s="185" t="s">
        <v>19</v>
      </c>
      <c r="J8" s="188" t="s">
        <v>5</v>
      </c>
      <c r="K8" s="189"/>
      <c r="L8" s="189"/>
      <c r="M8" s="189"/>
      <c r="N8" s="189"/>
      <c r="O8" s="189"/>
      <c r="P8" s="190"/>
      <c r="Q8" s="183"/>
      <c r="R8" s="186"/>
      <c r="S8" s="224"/>
    </row>
    <row r="9" spans="1:19" ht="15.75" customHeight="1">
      <c r="A9" s="175"/>
      <c r="B9" s="176"/>
      <c r="C9" s="186"/>
      <c r="D9" s="205" t="s">
        <v>75</v>
      </c>
      <c r="E9" s="205" t="s">
        <v>76</v>
      </c>
      <c r="F9" s="196"/>
      <c r="G9" s="186"/>
      <c r="H9" s="186"/>
      <c r="I9" s="186"/>
      <c r="J9" s="190" t="s">
        <v>77</v>
      </c>
      <c r="K9" s="215" t="s">
        <v>78</v>
      </c>
      <c r="L9" s="208" t="s">
        <v>63</v>
      </c>
      <c r="M9" s="185" t="s">
        <v>79</v>
      </c>
      <c r="N9" s="185" t="s">
        <v>64</v>
      </c>
      <c r="O9" s="185" t="s">
        <v>80</v>
      </c>
      <c r="P9" s="185" t="s">
        <v>81</v>
      </c>
      <c r="Q9" s="183"/>
      <c r="R9" s="186"/>
      <c r="S9" s="224"/>
    </row>
    <row r="10" spans="1:19" ht="39.75" customHeight="1">
      <c r="A10" s="220"/>
      <c r="B10" s="221"/>
      <c r="C10" s="187"/>
      <c r="D10" s="187"/>
      <c r="E10" s="187"/>
      <c r="F10" s="197"/>
      <c r="G10" s="187"/>
      <c r="H10" s="187"/>
      <c r="I10" s="187"/>
      <c r="J10" s="190"/>
      <c r="K10" s="215"/>
      <c r="L10" s="208"/>
      <c r="M10" s="187"/>
      <c r="N10" s="187" t="s">
        <v>64</v>
      </c>
      <c r="O10" s="187" t="s">
        <v>80</v>
      </c>
      <c r="P10" s="187" t="s">
        <v>81</v>
      </c>
      <c r="Q10" s="184"/>
      <c r="R10" s="187"/>
      <c r="S10" s="225"/>
    </row>
    <row r="11" spans="1:19" ht="11.25" customHeight="1">
      <c r="A11" s="216" t="s">
        <v>4</v>
      </c>
      <c r="B11" s="217"/>
      <c r="C11" s="29">
        <v>1</v>
      </c>
      <c r="D11" s="29">
        <v>2</v>
      </c>
      <c r="E11" s="29">
        <v>3</v>
      </c>
      <c r="F11" s="29">
        <v>4</v>
      </c>
      <c r="G11" s="29">
        <v>5</v>
      </c>
      <c r="H11" s="29">
        <v>6</v>
      </c>
      <c r="I11" s="29">
        <v>7</v>
      </c>
      <c r="J11" s="29">
        <v>8</v>
      </c>
      <c r="K11" s="29">
        <v>9</v>
      </c>
      <c r="L11" s="77">
        <v>10</v>
      </c>
      <c r="M11" s="29">
        <v>11</v>
      </c>
      <c r="N11" s="29">
        <v>12</v>
      </c>
      <c r="O11" s="29">
        <v>13</v>
      </c>
      <c r="P11" s="29">
        <v>14</v>
      </c>
      <c r="Q11" s="29">
        <v>15</v>
      </c>
      <c r="R11" s="29">
        <v>16</v>
      </c>
      <c r="S11" s="112">
        <v>17</v>
      </c>
    </row>
    <row r="12" spans="1:21" s="150" customFormat="1" ht="17.25" customHeight="1">
      <c r="A12" s="218" t="s">
        <v>17</v>
      </c>
      <c r="B12" s="219"/>
      <c r="C12" s="102">
        <f aca="true" t="shared" si="0" ref="C12:R12">C13+C25</f>
        <v>9150</v>
      </c>
      <c r="D12" s="102">
        <f t="shared" si="0"/>
        <v>5261</v>
      </c>
      <c r="E12" s="102">
        <f t="shared" si="0"/>
        <v>3889</v>
      </c>
      <c r="F12" s="102">
        <f t="shared" si="0"/>
        <v>17</v>
      </c>
      <c r="G12" s="102">
        <f t="shared" si="0"/>
        <v>0</v>
      </c>
      <c r="H12" s="102">
        <f t="shared" si="0"/>
        <v>9133</v>
      </c>
      <c r="I12" s="102">
        <f t="shared" si="0"/>
        <v>6324</v>
      </c>
      <c r="J12" s="102">
        <f t="shared" si="0"/>
        <v>2514</v>
      </c>
      <c r="K12" s="102">
        <f t="shared" si="0"/>
        <v>51</v>
      </c>
      <c r="L12" s="102">
        <f t="shared" si="0"/>
        <v>3587</v>
      </c>
      <c r="M12" s="102">
        <f t="shared" si="0"/>
        <v>128</v>
      </c>
      <c r="N12" s="102">
        <f t="shared" si="0"/>
        <v>11</v>
      </c>
      <c r="O12" s="102">
        <f t="shared" si="0"/>
        <v>0</v>
      </c>
      <c r="P12" s="102">
        <f t="shared" si="0"/>
        <v>33</v>
      </c>
      <c r="Q12" s="102">
        <f t="shared" si="0"/>
        <v>2809</v>
      </c>
      <c r="R12" s="102">
        <f t="shared" si="0"/>
        <v>6568</v>
      </c>
      <c r="S12" s="113">
        <f>(J12+K12)/I12*100</f>
        <v>40.559772296015176</v>
      </c>
      <c r="T12" s="78">
        <f>SUM(F12:H12)</f>
        <v>9150</v>
      </c>
      <c r="U12" s="78"/>
    </row>
    <row r="13" spans="1:21" s="151" customFormat="1" ht="17.25" customHeight="1">
      <c r="A13" s="79" t="s">
        <v>4</v>
      </c>
      <c r="B13" s="80" t="s">
        <v>112</v>
      </c>
      <c r="C13" s="36">
        <f>SUM(C14:C24)</f>
        <v>98</v>
      </c>
      <c r="D13" s="36">
        <f>SUM(D14:D24)</f>
        <v>72</v>
      </c>
      <c r="E13" s="36">
        <f>SUM(E14:E24)</f>
        <v>26</v>
      </c>
      <c r="F13" s="36">
        <f>SUM(F14:F24)</f>
        <v>0</v>
      </c>
      <c r="G13" s="36">
        <f>SUM(G14:G24)</f>
        <v>0</v>
      </c>
      <c r="H13" s="36">
        <f>SUM(J13:Q13)</f>
        <v>98</v>
      </c>
      <c r="I13" s="36">
        <f>SUM(J13:P13)</f>
        <v>73</v>
      </c>
      <c r="J13" s="36">
        <f aca="true" t="shared" si="1" ref="J13:Q13">SUM(J14:J24)</f>
        <v>17</v>
      </c>
      <c r="K13" s="36">
        <f t="shared" si="1"/>
        <v>0</v>
      </c>
      <c r="L13" s="36">
        <f t="shared" si="1"/>
        <v>51</v>
      </c>
      <c r="M13" s="36">
        <f t="shared" si="1"/>
        <v>5</v>
      </c>
      <c r="N13" s="36">
        <f t="shared" si="1"/>
        <v>0</v>
      </c>
      <c r="O13" s="36">
        <f t="shared" si="1"/>
        <v>0</v>
      </c>
      <c r="P13" s="36">
        <f t="shared" si="1"/>
        <v>0</v>
      </c>
      <c r="Q13" s="36">
        <f t="shared" si="1"/>
        <v>25</v>
      </c>
      <c r="R13" s="36">
        <f>SUM(L13:Q13)</f>
        <v>81</v>
      </c>
      <c r="S13" s="114">
        <f>(J13+K13)/I13*100</f>
        <v>23.28767123287671</v>
      </c>
      <c r="T13" s="101">
        <f aca="true" t="shared" si="2" ref="T13:T66">SUM(F13:H13)</f>
        <v>98</v>
      </c>
      <c r="U13" s="101"/>
    </row>
    <row r="14" spans="1:20" ht="17.25" customHeight="1">
      <c r="A14" s="81" t="s">
        <v>26</v>
      </c>
      <c r="B14" s="82" t="s">
        <v>158</v>
      </c>
      <c r="C14" s="37">
        <f>SUM(D14:E14)</f>
        <v>29</v>
      </c>
      <c r="D14" s="37">
        <v>22</v>
      </c>
      <c r="E14" s="83">
        <v>7</v>
      </c>
      <c r="F14" s="83">
        <v>0</v>
      </c>
      <c r="G14" s="83"/>
      <c r="H14" s="37">
        <f>SUM(J14:Q14)</f>
        <v>29</v>
      </c>
      <c r="I14" s="37">
        <f>SUM(J14:P14)</f>
        <v>24</v>
      </c>
      <c r="J14" s="83">
        <v>6</v>
      </c>
      <c r="K14" s="83">
        <v>0</v>
      </c>
      <c r="L14" s="83">
        <v>16</v>
      </c>
      <c r="M14" s="83">
        <v>2</v>
      </c>
      <c r="N14" s="83">
        <v>0</v>
      </c>
      <c r="O14" s="83">
        <v>0</v>
      </c>
      <c r="P14" s="37">
        <v>0</v>
      </c>
      <c r="Q14" s="84">
        <v>5</v>
      </c>
      <c r="R14" s="37">
        <v>25</v>
      </c>
      <c r="S14" s="115">
        <f>(J14+K14)/I14*100</f>
        <v>25</v>
      </c>
      <c r="T14" s="39">
        <f t="shared" si="2"/>
        <v>29</v>
      </c>
    </row>
    <row r="15" spans="1:20" ht="17.25" customHeight="1">
      <c r="A15" s="81" t="s">
        <v>27</v>
      </c>
      <c r="B15" s="82" t="s">
        <v>159</v>
      </c>
      <c r="C15" s="37">
        <f aca="true" t="shared" si="3" ref="C15:C23">SUM(D15:E15)</f>
        <v>47</v>
      </c>
      <c r="D15" s="37">
        <v>39</v>
      </c>
      <c r="E15" s="83">
        <v>8</v>
      </c>
      <c r="F15" s="83">
        <v>0</v>
      </c>
      <c r="G15" s="83"/>
      <c r="H15" s="37">
        <f aca="true" t="shared" si="4" ref="H15:H23">SUM(J15:Q15)</f>
        <v>47</v>
      </c>
      <c r="I15" s="37">
        <f aca="true" t="shared" si="5" ref="I15:I23">SUM(J15:P15)</f>
        <v>32</v>
      </c>
      <c r="J15" s="83">
        <v>4</v>
      </c>
      <c r="K15" s="83">
        <v>0</v>
      </c>
      <c r="L15" s="83">
        <v>25</v>
      </c>
      <c r="M15" s="83">
        <v>3</v>
      </c>
      <c r="N15" s="83">
        <v>0</v>
      </c>
      <c r="O15" s="83">
        <v>0</v>
      </c>
      <c r="P15" s="37">
        <v>0</v>
      </c>
      <c r="Q15" s="84">
        <v>15</v>
      </c>
      <c r="R15" s="37">
        <v>38</v>
      </c>
      <c r="S15" s="115">
        <f aca="true" t="shared" si="6" ref="S15:S23">(J15+K15)/I15*100</f>
        <v>12.5</v>
      </c>
      <c r="T15" s="39">
        <f t="shared" si="2"/>
        <v>47</v>
      </c>
    </row>
    <row r="16" spans="1:20" ht="17.25" customHeight="1">
      <c r="A16" s="81" t="s">
        <v>28</v>
      </c>
      <c r="B16" s="82" t="s">
        <v>160</v>
      </c>
      <c r="C16" s="37">
        <f t="shared" si="3"/>
        <v>14</v>
      </c>
      <c r="D16" s="37">
        <v>5</v>
      </c>
      <c r="E16" s="83">
        <v>9</v>
      </c>
      <c r="F16" s="83"/>
      <c r="G16" s="83"/>
      <c r="H16" s="37">
        <f t="shared" si="4"/>
        <v>14</v>
      </c>
      <c r="I16" s="37">
        <f t="shared" si="5"/>
        <v>13</v>
      </c>
      <c r="J16" s="83">
        <v>5</v>
      </c>
      <c r="K16" s="83">
        <v>0</v>
      </c>
      <c r="L16" s="83">
        <v>8</v>
      </c>
      <c r="M16" s="83">
        <v>0</v>
      </c>
      <c r="N16" s="83">
        <v>0</v>
      </c>
      <c r="O16" s="83">
        <v>0</v>
      </c>
      <c r="P16" s="37">
        <v>0</v>
      </c>
      <c r="Q16" s="84">
        <v>1</v>
      </c>
      <c r="R16" s="37">
        <v>7</v>
      </c>
      <c r="S16" s="115">
        <f t="shared" si="6"/>
        <v>38.46153846153847</v>
      </c>
      <c r="T16" s="39">
        <f t="shared" si="2"/>
        <v>14</v>
      </c>
    </row>
    <row r="17" spans="1:20" ht="17.25" customHeight="1">
      <c r="A17" s="81" t="s">
        <v>39</v>
      </c>
      <c r="B17" s="82" t="s">
        <v>161</v>
      </c>
      <c r="C17" s="37">
        <f t="shared" si="3"/>
        <v>2</v>
      </c>
      <c r="D17" s="37">
        <v>1</v>
      </c>
      <c r="E17" s="83">
        <v>1</v>
      </c>
      <c r="F17" s="83"/>
      <c r="G17" s="83"/>
      <c r="H17" s="37">
        <f t="shared" si="4"/>
        <v>2</v>
      </c>
      <c r="I17" s="37">
        <f t="shared" si="5"/>
        <v>2</v>
      </c>
      <c r="J17" s="83">
        <v>1</v>
      </c>
      <c r="K17" s="83">
        <v>0</v>
      </c>
      <c r="L17" s="83">
        <v>1</v>
      </c>
      <c r="M17" s="83">
        <v>0</v>
      </c>
      <c r="N17" s="83">
        <v>0</v>
      </c>
      <c r="O17" s="83">
        <v>0</v>
      </c>
      <c r="P17" s="37">
        <v>0</v>
      </c>
      <c r="Q17" s="84">
        <v>0</v>
      </c>
      <c r="R17" s="37">
        <v>4</v>
      </c>
      <c r="S17" s="115">
        <f t="shared" si="6"/>
        <v>50</v>
      </c>
      <c r="T17" s="39">
        <f t="shared" si="2"/>
        <v>2</v>
      </c>
    </row>
    <row r="18" spans="1:20" ht="17.25" customHeight="1">
      <c r="A18" s="81" t="s">
        <v>40</v>
      </c>
      <c r="B18" s="82" t="s">
        <v>162</v>
      </c>
      <c r="C18" s="37">
        <f t="shared" si="3"/>
        <v>4</v>
      </c>
      <c r="D18" s="37">
        <v>4</v>
      </c>
      <c r="E18" s="83">
        <v>0</v>
      </c>
      <c r="F18" s="83"/>
      <c r="G18" s="83"/>
      <c r="H18" s="37">
        <f t="shared" si="4"/>
        <v>4</v>
      </c>
      <c r="I18" s="37">
        <f t="shared" si="5"/>
        <v>1</v>
      </c>
      <c r="J18" s="83">
        <v>1</v>
      </c>
      <c r="K18" s="83">
        <v>0</v>
      </c>
      <c r="L18" s="83">
        <v>0</v>
      </c>
      <c r="M18" s="83">
        <v>0</v>
      </c>
      <c r="N18" s="83">
        <v>0</v>
      </c>
      <c r="O18" s="83">
        <v>0</v>
      </c>
      <c r="P18" s="37">
        <v>0</v>
      </c>
      <c r="Q18" s="84">
        <v>3</v>
      </c>
      <c r="R18" s="37">
        <v>4</v>
      </c>
      <c r="S18" s="132">
        <f t="shared" si="6"/>
        <v>100</v>
      </c>
      <c r="T18" s="39">
        <f t="shared" si="2"/>
        <v>4</v>
      </c>
    </row>
    <row r="19" spans="1:20" ht="17.25" customHeight="1">
      <c r="A19" s="81" t="s">
        <v>41</v>
      </c>
      <c r="B19" s="82" t="s">
        <v>187</v>
      </c>
      <c r="C19" s="37">
        <f t="shared" si="3"/>
        <v>1</v>
      </c>
      <c r="D19" s="37">
        <v>1</v>
      </c>
      <c r="E19" s="83">
        <v>0</v>
      </c>
      <c r="F19" s="83">
        <v>0</v>
      </c>
      <c r="G19" s="83"/>
      <c r="H19" s="37">
        <f t="shared" si="4"/>
        <v>1</v>
      </c>
      <c r="I19" s="37">
        <f t="shared" si="5"/>
        <v>0</v>
      </c>
      <c r="J19" s="83">
        <v>0</v>
      </c>
      <c r="K19" s="83">
        <v>0</v>
      </c>
      <c r="L19" s="83">
        <v>0</v>
      </c>
      <c r="M19" s="83">
        <v>0</v>
      </c>
      <c r="N19" s="83">
        <v>0</v>
      </c>
      <c r="O19" s="83">
        <v>0</v>
      </c>
      <c r="P19" s="37">
        <v>0</v>
      </c>
      <c r="Q19" s="84">
        <v>1</v>
      </c>
      <c r="R19" s="37">
        <v>1</v>
      </c>
      <c r="S19" s="115" t="e">
        <f t="shared" si="6"/>
        <v>#DIV/0!</v>
      </c>
      <c r="T19" s="39">
        <f t="shared" si="2"/>
        <v>1</v>
      </c>
    </row>
    <row r="20" spans="1:20" ht="17.25" customHeight="1">
      <c r="A20" s="81" t="s">
        <v>42</v>
      </c>
      <c r="B20" s="82" t="s">
        <v>164</v>
      </c>
      <c r="C20" s="37">
        <f t="shared" si="3"/>
        <v>0</v>
      </c>
      <c r="D20" s="37">
        <v>0</v>
      </c>
      <c r="E20" s="83">
        <v>0</v>
      </c>
      <c r="F20" s="83">
        <v>0</v>
      </c>
      <c r="G20" s="83"/>
      <c r="H20" s="37">
        <f t="shared" si="4"/>
        <v>0</v>
      </c>
      <c r="I20" s="37">
        <f t="shared" si="5"/>
        <v>0</v>
      </c>
      <c r="J20" s="83">
        <v>0</v>
      </c>
      <c r="K20" s="83">
        <v>0</v>
      </c>
      <c r="L20" s="83">
        <v>0</v>
      </c>
      <c r="M20" s="83">
        <v>0</v>
      </c>
      <c r="N20" s="83">
        <v>0</v>
      </c>
      <c r="O20" s="83">
        <v>0</v>
      </c>
      <c r="P20" s="37">
        <v>0</v>
      </c>
      <c r="Q20" s="84">
        <v>0</v>
      </c>
      <c r="R20" s="37">
        <v>2</v>
      </c>
      <c r="S20" s="115" t="e">
        <f t="shared" si="6"/>
        <v>#DIV/0!</v>
      </c>
      <c r="T20" s="39">
        <f t="shared" si="2"/>
        <v>0</v>
      </c>
    </row>
    <row r="21" spans="1:20" ht="17.25" customHeight="1">
      <c r="A21" s="81" t="s">
        <v>43</v>
      </c>
      <c r="B21" s="82" t="s">
        <v>165</v>
      </c>
      <c r="C21" s="37">
        <f t="shared" si="3"/>
        <v>1</v>
      </c>
      <c r="D21" s="37">
        <v>0</v>
      </c>
      <c r="E21" s="83">
        <v>1</v>
      </c>
      <c r="F21" s="83">
        <v>0</v>
      </c>
      <c r="G21" s="83"/>
      <c r="H21" s="37">
        <f t="shared" si="4"/>
        <v>1</v>
      </c>
      <c r="I21" s="37">
        <f t="shared" si="5"/>
        <v>1</v>
      </c>
      <c r="J21" s="83">
        <v>0</v>
      </c>
      <c r="K21" s="83">
        <v>0</v>
      </c>
      <c r="L21" s="83">
        <v>1</v>
      </c>
      <c r="M21" s="83">
        <v>0</v>
      </c>
      <c r="N21" s="83">
        <v>0</v>
      </c>
      <c r="O21" s="83">
        <v>0</v>
      </c>
      <c r="P21" s="37">
        <v>0</v>
      </c>
      <c r="Q21" s="84">
        <v>0</v>
      </c>
      <c r="R21" s="37">
        <v>0</v>
      </c>
      <c r="S21" s="115">
        <f t="shared" si="6"/>
        <v>0</v>
      </c>
      <c r="T21" s="39">
        <f t="shared" si="2"/>
        <v>1</v>
      </c>
    </row>
    <row r="22" spans="1:20" ht="17.25" customHeight="1">
      <c r="A22" s="81" t="s">
        <v>44</v>
      </c>
      <c r="B22" s="82" t="s">
        <v>166</v>
      </c>
      <c r="C22" s="37">
        <f t="shared" si="3"/>
        <v>0</v>
      </c>
      <c r="D22" s="37">
        <v>0</v>
      </c>
      <c r="E22" s="83">
        <v>0</v>
      </c>
      <c r="F22" s="83">
        <v>0</v>
      </c>
      <c r="G22" s="83"/>
      <c r="H22" s="37">
        <f t="shared" si="4"/>
        <v>0</v>
      </c>
      <c r="I22" s="37">
        <f t="shared" si="5"/>
        <v>0</v>
      </c>
      <c r="J22" s="83">
        <v>0</v>
      </c>
      <c r="K22" s="83">
        <v>0</v>
      </c>
      <c r="L22" s="83">
        <v>0</v>
      </c>
      <c r="M22" s="83">
        <v>0</v>
      </c>
      <c r="N22" s="83">
        <v>0</v>
      </c>
      <c r="O22" s="83">
        <v>0</v>
      </c>
      <c r="P22" s="37">
        <v>0</v>
      </c>
      <c r="Q22" s="84">
        <v>0</v>
      </c>
      <c r="R22" s="37">
        <v>0</v>
      </c>
      <c r="S22" s="115" t="e">
        <f t="shared" si="6"/>
        <v>#DIV/0!</v>
      </c>
      <c r="T22" s="39">
        <f t="shared" si="2"/>
        <v>0</v>
      </c>
    </row>
    <row r="23" spans="1:20" ht="17.25" customHeight="1">
      <c r="A23" s="81" t="s">
        <v>58</v>
      </c>
      <c r="B23" s="82" t="s">
        <v>167</v>
      </c>
      <c r="C23" s="37">
        <f t="shared" si="3"/>
        <v>0</v>
      </c>
      <c r="D23" s="37">
        <v>0</v>
      </c>
      <c r="E23" s="83">
        <v>0</v>
      </c>
      <c r="F23" s="83">
        <v>0</v>
      </c>
      <c r="G23" s="83"/>
      <c r="H23" s="37">
        <f t="shared" si="4"/>
        <v>0</v>
      </c>
      <c r="I23" s="37">
        <f t="shared" si="5"/>
        <v>0</v>
      </c>
      <c r="J23" s="83">
        <v>0</v>
      </c>
      <c r="K23" s="83">
        <v>0</v>
      </c>
      <c r="L23" s="83">
        <v>0</v>
      </c>
      <c r="M23" s="83">
        <v>0</v>
      </c>
      <c r="N23" s="83">
        <v>0</v>
      </c>
      <c r="O23" s="83">
        <v>0</v>
      </c>
      <c r="P23" s="37">
        <v>0</v>
      </c>
      <c r="Q23" s="84">
        <v>0</v>
      </c>
      <c r="R23" s="37">
        <v>0</v>
      </c>
      <c r="S23" s="115" t="e">
        <f t="shared" si="6"/>
        <v>#DIV/0!</v>
      </c>
      <c r="T23" s="39">
        <f t="shared" si="2"/>
        <v>0</v>
      </c>
    </row>
    <row r="24" spans="1:20" ht="17.25" customHeight="1">
      <c r="A24" s="81" t="s">
        <v>11</v>
      </c>
      <c r="B24" s="85" t="s">
        <v>18</v>
      </c>
      <c r="C24" s="37">
        <f>SUM(D24:E24)</f>
        <v>0</v>
      </c>
      <c r="D24" s="37"/>
      <c r="E24" s="83"/>
      <c r="F24" s="83"/>
      <c r="G24" s="83"/>
      <c r="H24" s="37">
        <f>SUM(J24:Q24)</f>
        <v>0</v>
      </c>
      <c r="I24" s="37">
        <f>SUM(J24:P24)</f>
        <v>0</v>
      </c>
      <c r="J24" s="83"/>
      <c r="K24" s="83"/>
      <c r="L24" s="83"/>
      <c r="M24" s="83"/>
      <c r="N24" s="83"/>
      <c r="O24" s="83"/>
      <c r="P24" s="37"/>
      <c r="Q24" s="84"/>
      <c r="R24" s="37">
        <f>SUM(L24:Q24)</f>
        <v>0</v>
      </c>
      <c r="S24" s="115"/>
      <c r="T24" s="39">
        <f t="shared" si="2"/>
        <v>0</v>
      </c>
    </row>
    <row r="25" spans="1:21" s="151" customFormat="1" ht="17.25" customHeight="1">
      <c r="A25" s="79" t="s">
        <v>92</v>
      </c>
      <c r="B25" s="80" t="s">
        <v>114</v>
      </c>
      <c r="C25" s="36">
        <f aca="true" t="shared" si="7" ref="C25:R25">C26+C30+C36+C42+C48+C55+C65+C74+C82+C90+C97+C105</f>
        <v>9052</v>
      </c>
      <c r="D25" s="36">
        <f t="shared" si="7"/>
        <v>5189</v>
      </c>
      <c r="E25" s="36">
        <f t="shared" si="7"/>
        <v>3863</v>
      </c>
      <c r="F25" s="36">
        <f t="shared" si="7"/>
        <v>17</v>
      </c>
      <c r="G25" s="36">
        <f t="shared" si="7"/>
        <v>0</v>
      </c>
      <c r="H25" s="36">
        <f t="shared" si="7"/>
        <v>9035</v>
      </c>
      <c r="I25" s="36">
        <f t="shared" si="7"/>
        <v>6251</v>
      </c>
      <c r="J25" s="36">
        <f t="shared" si="7"/>
        <v>2497</v>
      </c>
      <c r="K25" s="36">
        <f t="shared" si="7"/>
        <v>51</v>
      </c>
      <c r="L25" s="36">
        <f t="shared" si="7"/>
        <v>3536</v>
      </c>
      <c r="M25" s="36">
        <f t="shared" si="7"/>
        <v>123</v>
      </c>
      <c r="N25" s="36">
        <f t="shared" si="7"/>
        <v>11</v>
      </c>
      <c r="O25" s="36">
        <f t="shared" si="7"/>
        <v>0</v>
      </c>
      <c r="P25" s="36">
        <f t="shared" si="7"/>
        <v>33</v>
      </c>
      <c r="Q25" s="36">
        <f t="shared" si="7"/>
        <v>2784</v>
      </c>
      <c r="R25" s="36">
        <f t="shared" si="7"/>
        <v>6487</v>
      </c>
      <c r="S25" s="114">
        <f aca="true" t="shared" si="8" ref="S25:S48">(J25+K25)/I25*100</f>
        <v>40.76147816349384</v>
      </c>
      <c r="T25" s="101">
        <f t="shared" si="2"/>
        <v>9052</v>
      </c>
      <c r="U25" s="101"/>
    </row>
    <row r="26" spans="1:21" s="150" customFormat="1" ht="17.25" customHeight="1">
      <c r="A26" s="133" t="s">
        <v>0</v>
      </c>
      <c r="B26" s="134" t="s">
        <v>91</v>
      </c>
      <c r="C26" s="102">
        <f>SUM(C27:C29)</f>
        <v>434</v>
      </c>
      <c r="D26" s="102">
        <f>SUM(D27:D29)</f>
        <v>271</v>
      </c>
      <c r="E26" s="102">
        <f>SUM(E27:E29)</f>
        <v>163</v>
      </c>
      <c r="F26" s="102">
        <f>SUM(F27:F29)</f>
        <v>0</v>
      </c>
      <c r="G26" s="102">
        <f>SUM(G27:G29)</f>
        <v>0</v>
      </c>
      <c r="H26" s="102">
        <f aca="true" t="shared" si="9" ref="H26:H48">SUM(J26:Q26)</f>
        <v>434</v>
      </c>
      <c r="I26" s="102">
        <f aca="true" t="shared" si="10" ref="I26:I48">SUM(J26:P26)</f>
        <v>314</v>
      </c>
      <c r="J26" s="102">
        <f aca="true" t="shared" si="11" ref="J26:Q26">SUM(J27:J29)</f>
        <v>113</v>
      </c>
      <c r="K26" s="102">
        <f t="shared" si="11"/>
        <v>0</v>
      </c>
      <c r="L26" s="102">
        <f t="shared" si="11"/>
        <v>196</v>
      </c>
      <c r="M26" s="102">
        <f t="shared" si="11"/>
        <v>0</v>
      </c>
      <c r="N26" s="102">
        <f t="shared" si="11"/>
        <v>0</v>
      </c>
      <c r="O26" s="102">
        <f t="shared" si="11"/>
        <v>0</v>
      </c>
      <c r="P26" s="102">
        <f t="shared" si="11"/>
        <v>5</v>
      </c>
      <c r="Q26" s="102">
        <f t="shared" si="11"/>
        <v>120</v>
      </c>
      <c r="R26" s="102">
        <f aca="true" t="shared" si="12" ref="R26:R48">SUM(L26:Q26)</f>
        <v>321</v>
      </c>
      <c r="S26" s="135">
        <f t="shared" si="8"/>
        <v>35.98726114649681</v>
      </c>
      <c r="T26" s="78">
        <f t="shared" si="2"/>
        <v>434</v>
      </c>
      <c r="U26" s="78"/>
    </row>
    <row r="27" spans="1:20" ht="17.25" customHeight="1">
      <c r="A27" s="81" t="s">
        <v>26</v>
      </c>
      <c r="B27" s="85" t="s">
        <v>156</v>
      </c>
      <c r="C27" s="37">
        <f>SUM(D27:E27)</f>
        <v>220</v>
      </c>
      <c r="D27" s="37">
        <v>125</v>
      </c>
      <c r="E27" s="83">
        <v>95</v>
      </c>
      <c r="F27" s="83">
        <v>0</v>
      </c>
      <c r="G27" s="83">
        <v>0</v>
      </c>
      <c r="H27" s="37">
        <f t="shared" si="9"/>
        <v>220</v>
      </c>
      <c r="I27" s="37">
        <f t="shared" si="10"/>
        <v>153</v>
      </c>
      <c r="J27" s="83">
        <v>81</v>
      </c>
      <c r="K27" s="83">
        <v>0</v>
      </c>
      <c r="L27" s="83">
        <v>67</v>
      </c>
      <c r="M27" s="83">
        <v>0</v>
      </c>
      <c r="N27" s="83">
        <v>0</v>
      </c>
      <c r="O27" s="83">
        <v>0</v>
      </c>
      <c r="P27" s="37">
        <v>5</v>
      </c>
      <c r="Q27" s="84">
        <v>67</v>
      </c>
      <c r="R27" s="37">
        <f t="shared" si="12"/>
        <v>139</v>
      </c>
      <c r="S27" s="115">
        <f t="shared" si="8"/>
        <v>52.94117647058824</v>
      </c>
      <c r="T27" s="39">
        <f t="shared" si="2"/>
        <v>220</v>
      </c>
    </row>
    <row r="28" spans="1:20" ht="17.25" customHeight="1">
      <c r="A28" s="81" t="s">
        <v>27</v>
      </c>
      <c r="B28" s="85" t="s">
        <v>157</v>
      </c>
      <c r="C28" s="37">
        <f>SUM(D28:E28)</f>
        <v>214</v>
      </c>
      <c r="D28" s="37">
        <v>146</v>
      </c>
      <c r="E28" s="83">
        <v>68</v>
      </c>
      <c r="F28" s="83">
        <v>0</v>
      </c>
      <c r="G28" s="83">
        <v>0</v>
      </c>
      <c r="H28" s="37">
        <f t="shared" si="9"/>
        <v>214</v>
      </c>
      <c r="I28" s="37">
        <f t="shared" si="10"/>
        <v>161</v>
      </c>
      <c r="J28" s="83">
        <v>32</v>
      </c>
      <c r="K28" s="83">
        <v>0</v>
      </c>
      <c r="L28" s="83">
        <v>129</v>
      </c>
      <c r="M28" s="83">
        <v>0</v>
      </c>
      <c r="N28" s="83">
        <v>0</v>
      </c>
      <c r="O28" s="83">
        <v>0</v>
      </c>
      <c r="P28" s="37">
        <v>0</v>
      </c>
      <c r="Q28" s="84">
        <v>53</v>
      </c>
      <c r="R28" s="37">
        <f t="shared" si="12"/>
        <v>182</v>
      </c>
      <c r="S28" s="115">
        <f t="shared" si="8"/>
        <v>19.875776397515526</v>
      </c>
      <c r="T28" s="39">
        <f t="shared" si="2"/>
        <v>214</v>
      </c>
    </row>
    <row r="29" spans="1:20" ht="17.25" customHeight="1">
      <c r="A29" s="81" t="s">
        <v>11</v>
      </c>
      <c r="B29" s="85" t="s">
        <v>18</v>
      </c>
      <c r="C29" s="37">
        <f>SUM(D29:E29)</f>
        <v>0</v>
      </c>
      <c r="D29" s="37"/>
      <c r="E29" s="83"/>
      <c r="F29" s="83"/>
      <c r="G29" s="83"/>
      <c r="H29" s="37">
        <f t="shared" si="9"/>
        <v>0</v>
      </c>
      <c r="I29" s="37">
        <f t="shared" si="10"/>
        <v>0</v>
      </c>
      <c r="J29" s="83"/>
      <c r="K29" s="83"/>
      <c r="L29" s="83"/>
      <c r="M29" s="83"/>
      <c r="N29" s="83"/>
      <c r="O29" s="83"/>
      <c r="P29" s="37"/>
      <c r="Q29" s="84"/>
      <c r="R29" s="37">
        <f t="shared" si="12"/>
        <v>0</v>
      </c>
      <c r="S29" s="115"/>
      <c r="T29" s="39">
        <f t="shared" si="2"/>
        <v>0</v>
      </c>
    </row>
    <row r="30" spans="1:21" s="151" customFormat="1" ht="17.25" customHeight="1">
      <c r="A30" s="79" t="s">
        <v>1</v>
      </c>
      <c r="B30" s="80" t="s">
        <v>93</v>
      </c>
      <c r="C30" s="36">
        <f>SUM(C31:C35)</f>
        <v>437</v>
      </c>
      <c r="D30" s="36">
        <f>SUM(D31:D35)</f>
        <v>316</v>
      </c>
      <c r="E30" s="36">
        <f>SUM(E31:E35)</f>
        <v>121</v>
      </c>
      <c r="F30" s="36">
        <f>SUM(F31:F35)</f>
        <v>5</v>
      </c>
      <c r="G30" s="36">
        <f>SUM(G31:G35)</f>
        <v>0</v>
      </c>
      <c r="H30" s="36">
        <f t="shared" si="9"/>
        <v>432</v>
      </c>
      <c r="I30" s="36">
        <f t="shared" si="10"/>
        <v>321</v>
      </c>
      <c r="J30" s="36">
        <f aca="true" t="shared" si="13" ref="J30:Q30">SUM(J31:J35)</f>
        <v>114</v>
      </c>
      <c r="K30" s="36">
        <f t="shared" si="13"/>
        <v>6</v>
      </c>
      <c r="L30" s="36">
        <f t="shared" si="13"/>
        <v>183</v>
      </c>
      <c r="M30" s="36">
        <f t="shared" si="13"/>
        <v>16</v>
      </c>
      <c r="N30" s="36">
        <f t="shared" si="13"/>
        <v>0</v>
      </c>
      <c r="O30" s="36">
        <f t="shared" si="13"/>
        <v>0</v>
      </c>
      <c r="P30" s="36">
        <f t="shared" si="13"/>
        <v>2</v>
      </c>
      <c r="Q30" s="36">
        <f t="shared" si="13"/>
        <v>111</v>
      </c>
      <c r="R30" s="36">
        <f t="shared" si="12"/>
        <v>312</v>
      </c>
      <c r="S30" s="114">
        <f t="shared" si="8"/>
        <v>37.38317757009346</v>
      </c>
      <c r="T30" s="101">
        <f t="shared" si="2"/>
        <v>437</v>
      </c>
      <c r="U30" s="101"/>
    </row>
    <row r="31" spans="1:20" ht="17.25" customHeight="1">
      <c r="A31" s="81" t="s">
        <v>26</v>
      </c>
      <c r="B31" s="85" t="s">
        <v>154</v>
      </c>
      <c r="C31" s="37">
        <f>SUM(D31:E31)</f>
        <v>26</v>
      </c>
      <c r="D31" s="37">
        <v>14</v>
      </c>
      <c r="E31" s="83">
        <v>12</v>
      </c>
      <c r="F31" s="83">
        <v>0</v>
      </c>
      <c r="G31" s="83"/>
      <c r="H31" s="37">
        <f t="shared" si="9"/>
        <v>26</v>
      </c>
      <c r="I31" s="37">
        <f t="shared" si="10"/>
        <v>26</v>
      </c>
      <c r="J31" s="83">
        <v>8</v>
      </c>
      <c r="K31" s="83">
        <v>0</v>
      </c>
      <c r="L31" s="83">
        <v>18</v>
      </c>
      <c r="M31" s="83">
        <v>0</v>
      </c>
      <c r="N31" s="83"/>
      <c r="O31" s="83"/>
      <c r="P31" s="37"/>
      <c r="Q31" s="84"/>
      <c r="R31" s="37">
        <f t="shared" si="12"/>
        <v>18</v>
      </c>
      <c r="S31" s="115">
        <f t="shared" si="8"/>
        <v>30.76923076923077</v>
      </c>
      <c r="T31" s="39">
        <f t="shared" si="2"/>
        <v>26</v>
      </c>
    </row>
    <row r="32" spans="1:20" ht="17.25" customHeight="1">
      <c r="A32" s="81" t="s">
        <v>27</v>
      </c>
      <c r="B32" s="85" t="s">
        <v>191</v>
      </c>
      <c r="C32" s="37">
        <f>SUM(D32:E32)</f>
        <v>160</v>
      </c>
      <c r="D32" s="37">
        <v>127</v>
      </c>
      <c r="E32" s="83">
        <v>33</v>
      </c>
      <c r="F32" s="83">
        <v>2</v>
      </c>
      <c r="G32" s="83"/>
      <c r="H32" s="37">
        <f t="shared" si="9"/>
        <v>158</v>
      </c>
      <c r="I32" s="37">
        <f t="shared" si="10"/>
        <v>118</v>
      </c>
      <c r="J32" s="83">
        <v>42</v>
      </c>
      <c r="K32" s="37">
        <v>3</v>
      </c>
      <c r="L32" s="83">
        <v>64</v>
      </c>
      <c r="M32" s="83">
        <v>8</v>
      </c>
      <c r="N32" s="83">
        <v>0</v>
      </c>
      <c r="O32" s="83"/>
      <c r="P32" s="37">
        <v>1</v>
      </c>
      <c r="Q32" s="84">
        <v>40</v>
      </c>
      <c r="R32" s="37">
        <f t="shared" si="12"/>
        <v>113</v>
      </c>
      <c r="S32" s="115">
        <f t="shared" si="8"/>
        <v>38.13559322033898</v>
      </c>
      <c r="T32" s="39">
        <f t="shared" si="2"/>
        <v>160</v>
      </c>
    </row>
    <row r="33" spans="1:20" ht="17.25" customHeight="1">
      <c r="A33" s="81" t="s">
        <v>28</v>
      </c>
      <c r="B33" s="85" t="s">
        <v>192</v>
      </c>
      <c r="C33" s="37">
        <f>SUM(D33:E33)</f>
        <v>141</v>
      </c>
      <c r="D33" s="37">
        <v>105</v>
      </c>
      <c r="E33" s="83">
        <v>36</v>
      </c>
      <c r="F33" s="83">
        <v>2</v>
      </c>
      <c r="G33" s="83"/>
      <c r="H33" s="37">
        <f t="shared" si="9"/>
        <v>139</v>
      </c>
      <c r="I33" s="37">
        <f t="shared" si="10"/>
        <v>91</v>
      </c>
      <c r="J33" s="83">
        <v>28</v>
      </c>
      <c r="K33" s="83">
        <v>2</v>
      </c>
      <c r="L33" s="83">
        <v>54</v>
      </c>
      <c r="M33" s="83">
        <v>6</v>
      </c>
      <c r="N33" s="83">
        <v>0</v>
      </c>
      <c r="O33" s="83"/>
      <c r="P33" s="37">
        <v>1</v>
      </c>
      <c r="Q33" s="84">
        <v>48</v>
      </c>
      <c r="R33" s="37">
        <f t="shared" si="12"/>
        <v>109</v>
      </c>
      <c r="S33" s="115">
        <f t="shared" si="8"/>
        <v>32.967032967032964</v>
      </c>
      <c r="T33" s="39">
        <f t="shared" si="2"/>
        <v>141</v>
      </c>
    </row>
    <row r="34" spans="1:20" ht="17.25" customHeight="1">
      <c r="A34" s="81" t="s">
        <v>39</v>
      </c>
      <c r="B34" s="85" t="s">
        <v>193</v>
      </c>
      <c r="C34" s="37">
        <f>SUM(D34:E34)</f>
        <v>110</v>
      </c>
      <c r="D34" s="37">
        <v>70</v>
      </c>
      <c r="E34" s="83">
        <v>40</v>
      </c>
      <c r="F34" s="83">
        <v>1</v>
      </c>
      <c r="G34" s="83"/>
      <c r="H34" s="37">
        <f t="shared" si="9"/>
        <v>109</v>
      </c>
      <c r="I34" s="37">
        <f t="shared" si="10"/>
        <v>86</v>
      </c>
      <c r="J34" s="83">
        <v>36</v>
      </c>
      <c r="K34" s="83">
        <v>1</v>
      </c>
      <c r="L34" s="83">
        <v>47</v>
      </c>
      <c r="M34" s="83">
        <v>2</v>
      </c>
      <c r="N34" s="83"/>
      <c r="O34" s="83"/>
      <c r="P34" s="37"/>
      <c r="Q34" s="84">
        <v>23</v>
      </c>
      <c r="R34" s="37">
        <f t="shared" si="12"/>
        <v>72</v>
      </c>
      <c r="S34" s="115"/>
      <c r="T34" s="39">
        <f t="shared" si="2"/>
        <v>110</v>
      </c>
    </row>
    <row r="35" spans="1:20" ht="17.25" customHeight="1">
      <c r="A35" s="81" t="s">
        <v>11</v>
      </c>
      <c r="B35" s="85" t="s">
        <v>18</v>
      </c>
      <c r="C35" s="37">
        <f>SUM(D35:E35)</f>
        <v>0</v>
      </c>
      <c r="D35" s="37"/>
      <c r="E35" s="83"/>
      <c r="F35" s="83"/>
      <c r="G35" s="83"/>
      <c r="H35" s="37">
        <f t="shared" si="9"/>
        <v>0</v>
      </c>
      <c r="I35" s="37">
        <f t="shared" si="10"/>
        <v>0</v>
      </c>
      <c r="J35" s="83"/>
      <c r="K35" s="83"/>
      <c r="L35" s="83"/>
      <c r="M35" s="83"/>
      <c r="N35" s="83"/>
      <c r="O35" s="83"/>
      <c r="P35" s="37"/>
      <c r="Q35" s="84"/>
      <c r="R35" s="37">
        <f t="shared" si="12"/>
        <v>0</v>
      </c>
      <c r="S35" s="115"/>
      <c r="T35" s="39">
        <f t="shared" si="2"/>
        <v>0</v>
      </c>
    </row>
    <row r="36" spans="1:21" s="151" customFormat="1" ht="17.25" customHeight="1">
      <c r="A36" s="79" t="s">
        <v>6</v>
      </c>
      <c r="B36" s="80" t="s">
        <v>94</v>
      </c>
      <c r="C36" s="36">
        <f>SUM(C37:C41)</f>
        <v>289</v>
      </c>
      <c r="D36" s="36">
        <f>SUM(D37:D41)</f>
        <v>124</v>
      </c>
      <c r="E36" s="36">
        <f>SUM(E37:E41)</f>
        <v>165</v>
      </c>
      <c r="F36" s="36">
        <f>SUM(F37:F41)</f>
        <v>2</v>
      </c>
      <c r="G36" s="36">
        <f>SUM(G37:G41)</f>
        <v>0</v>
      </c>
      <c r="H36" s="36">
        <f t="shared" si="9"/>
        <v>287</v>
      </c>
      <c r="I36" s="36">
        <f t="shared" si="10"/>
        <v>201</v>
      </c>
      <c r="J36" s="36">
        <f aca="true" t="shared" si="14" ref="J36:Q36">SUM(J37:J41)</f>
        <v>119</v>
      </c>
      <c r="K36" s="36">
        <f t="shared" si="14"/>
        <v>1</v>
      </c>
      <c r="L36" s="36">
        <f t="shared" si="14"/>
        <v>74</v>
      </c>
      <c r="M36" s="36">
        <f t="shared" si="14"/>
        <v>4</v>
      </c>
      <c r="N36" s="36">
        <f t="shared" si="14"/>
        <v>2</v>
      </c>
      <c r="O36" s="36">
        <f t="shared" si="14"/>
        <v>0</v>
      </c>
      <c r="P36" s="36">
        <f t="shared" si="14"/>
        <v>1</v>
      </c>
      <c r="Q36" s="36">
        <f t="shared" si="14"/>
        <v>86</v>
      </c>
      <c r="R36" s="36">
        <f t="shared" si="12"/>
        <v>167</v>
      </c>
      <c r="S36" s="114">
        <f t="shared" si="8"/>
        <v>59.70149253731343</v>
      </c>
      <c r="T36" s="101">
        <f t="shared" si="2"/>
        <v>289</v>
      </c>
      <c r="U36" s="101"/>
    </row>
    <row r="37" spans="1:20" ht="17.25" customHeight="1">
      <c r="A37" s="81" t="s">
        <v>26</v>
      </c>
      <c r="B37" s="85" t="s">
        <v>149</v>
      </c>
      <c r="C37" s="37">
        <f>SUM(D37:E37)</f>
        <v>101</v>
      </c>
      <c r="D37" s="37">
        <v>61</v>
      </c>
      <c r="E37" s="83">
        <v>40</v>
      </c>
      <c r="F37" s="83" t="s">
        <v>195</v>
      </c>
      <c r="G37" s="83"/>
      <c r="H37" s="37">
        <f t="shared" si="9"/>
        <v>101</v>
      </c>
      <c r="I37" s="37">
        <f t="shared" si="10"/>
        <v>60</v>
      </c>
      <c r="J37" s="83">
        <v>26</v>
      </c>
      <c r="K37" s="83"/>
      <c r="L37" s="83">
        <v>30</v>
      </c>
      <c r="M37" s="83">
        <v>2</v>
      </c>
      <c r="N37" s="83">
        <v>2</v>
      </c>
      <c r="O37" s="83"/>
      <c r="P37" s="37"/>
      <c r="Q37" s="84">
        <v>41</v>
      </c>
      <c r="R37" s="37">
        <v>75</v>
      </c>
      <c r="S37" s="115">
        <f t="shared" si="8"/>
        <v>43.333333333333336</v>
      </c>
      <c r="T37" s="39">
        <f t="shared" si="2"/>
        <v>101</v>
      </c>
    </row>
    <row r="38" spans="1:20" ht="17.25" customHeight="1">
      <c r="A38" s="81" t="s">
        <v>27</v>
      </c>
      <c r="B38" s="85" t="s">
        <v>150</v>
      </c>
      <c r="C38" s="37">
        <f>SUM(D38:E38)</f>
        <v>143</v>
      </c>
      <c r="D38" s="37">
        <v>57</v>
      </c>
      <c r="E38" s="83">
        <v>86</v>
      </c>
      <c r="F38" s="83">
        <v>2</v>
      </c>
      <c r="G38" s="83"/>
      <c r="H38" s="37">
        <f t="shared" si="9"/>
        <v>141</v>
      </c>
      <c r="I38" s="37">
        <f t="shared" si="10"/>
        <v>99</v>
      </c>
      <c r="J38" s="83">
        <v>55</v>
      </c>
      <c r="K38" s="83">
        <v>1</v>
      </c>
      <c r="L38" s="83">
        <v>40</v>
      </c>
      <c r="M38" s="83">
        <v>2</v>
      </c>
      <c r="N38" s="83"/>
      <c r="O38" s="83"/>
      <c r="P38" s="37">
        <v>1</v>
      </c>
      <c r="Q38" s="84">
        <v>42</v>
      </c>
      <c r="R38" s="37">
        <v>64</v>
      </c>
      <c r="S38" s="115">
        <f t="shared" si="8"/>
        <v>56.56565656565656</v>
      </c>
      <c r="T38" s="39">
        <f t="shared" si="2"/>
        <v>143</v>
      </c>
    </row>
    <row r="39" spans="1:20" ht="17.25" customHeight="1">
      <c r="A39" s="81" t="s">
        <v>28</v>
      </c>
      <c r="B39" s="85" t="s">
        <v>151</v>
      </c>
      <c r="C39" s="37">
        <f>SUM(D39:E39)</f>
        <v>35</v>
      </c>
      <c r="D39" s="37">
        <v>6</v>
      </c>
      <c r="E39" s="83">
        <v>29</v>
      </c>
      <c r="F39" s="83" t="s">
        <v>195</v>
      </c>
      <c r="G39" s="83"/>
      <c r="H39" s="37">
        <f t="shared" si="9"/>
        <v>35</v>
      </c>
      <c r="I39" s="37">
        <f t="shared" si="10"/>
        <v>32</v>
      </c>
      <c r="J39" s="83">
        <v>28</v>
      </c>
      <c r="K39" s="83"/>
      <c r="L39" s="83">
        <v>4</v>
      </c>
      <c r="M39" s="83"/>
      <c r="N39" s="83"/>
      <c r="O39" s="83"/>
      <c r="P39" s="37"/>
      <c r="Q39" s="84">
        <v>3</v>
      </c>
      <c r="R39" s="37">
        <v>8</v>
      </c>
      <c r="S39" s="115">
        <f t="shared" si="8"/>
        <v>87.5</v>
      </c>
      <c r="T39" s="39">
        <f t="shared" si="2"/>
        <v>35</v>
      </c>
    </row>
    <row r="40" spans="1:20" ht="17.25" customHeight="1">
      <c r="A40" s="81" t="s">
        <v>39</v>
      </c>
      <c r="B40" s="85" t="s">
        <v>152</v>
      </c>
      <c r="C40" s="37">
        <f>SUM(D40:E40)</f>
        <v>10</v>
      </c>
      <c r="D40" s="37">
        <v>0</v>
      </c>
      <c r="E40" s="83">
        <v>10</v>
      </c>
      <c r="F40" s="83" t="s">
        <v>195</v>
      </c>
      <c r="G40" s="83"/>
      <c r="H40" s="37">
        <f t="shared" si="9"/>
        <v>10</v>
      </c>
      <c r="I40" s="37">
        <f t="shared" si="10"/>
        <v>10</v>
      </c>
      <c r="J40" s="83">
        <v>10</v>
      </c>
      <c r="K40" s="83"/>
      <c r="L40" s="83" t="s">
        <v>196</v>
      </c>
      <c r="M40" s="83"/>
      <c r="N40" s="83"/>
      <c r="O40" s="83"/>
      <c r="P40" s="37"/>
      <c r="Q40" s="84"/>
      <c r="R40" s="37">
        <v>0</v>
      </c>
      <c r="S40" s="115">
        <f t="shared" si="8"/>
        <v>100</v>
      </c>
      <c r="T40" s="39">
        <f t="shared" si="2"/>
        <v>10</v>
      </c>
    </row>
    <row r="41" spans="1:20" ht="17.25" customHeight="1">
      <c r="A41" s="81" t="s">
        <v>11</v>
      </c>
      <c r="B41" s="85" t="s">
        <v>18</v>
      </c>
      <c r="C41" s="37">
        <f>SUM(D41:E41)</f>
        <v>0</v>
      </c>
      <c r="D41" s="37"/>
      <c r="E41" s="83"/>
      <c r="F41" s="83"/>
      <c r="G41" s="83"/>
      <c r="H41" s="37">
        <f t="shared" si="9"/>
        <v>0</v>
      </c>
      <c r="I41" s="37">
        <f t="shared" si="10"/>
        <v>0</v>
      </c>
      <c r="J41" s="83"/>
      <c r="K41" s="83"/>
      <c r="L41" s="83"/>
      <c r="M41" s="83"/>
      <c r="N41" s="83"/>
      <c r="O41" s="83"/>
      <c r="P41" s="37"/>
      <c r="Q41" s="84"/>
      <c r="R41" s="37">
        <f t="shared" si="12"/>
        <v>0</v>
      </c>
      <c r="S41" s="115"/>
      <c r="T41" s="39">
        <f t="shared" si="2"/>
        <v>0</v>
      </c>
    </row>
    <row r="42" spans="1:21" s="151" customFormat="1" ht="17.25" customHeight="1">
      <c r="A42" s="79" t="s">
        <v>60</v>
      </c>
      <c r="B42" s="80" t="s">
        <v>95</v>
      </c>
      <c r="C42" s="36">
        <f>SUM(C43:C47)</f>
        <v>484</v>
      </c>
      <c r="D42" s="36">
        <f>SUM(D43:D47)</f>
        <v>275</v>
      </c>
      <c r="E42" s="36">
        <f>SUM(E43:E47)</f>
        <v>209</v>
      </c>
      <c r="F42" s="36">
        <f>SUM(F43:F47)</f>
        <v>1</v>
      </c>
      <c r="G42" s="36">
        <f>SUM(G43:G47)</f>
        <v>0</v>
      </c>
      <c r="H42" s="36">
        <f t="shared" si="9"/>
        <v>483</v>
      </c>
      <c r="I42" s="36">
        <f t="shared" si="10"/>
        <v>303</v>
      </c>
      <c r="J42" s="36">
        <f aca="true" t="shared" si="15" ref="J42:Q42">SUM(J43:J47)</f>
        <v>113</v>
      </c>
      <c r="K42" s="36">
        <f t="shared" si="15"/>
        <v>10</v>
      </c>
      <c r="L42" s="36">
        <f t="shared" si="15"/>
        <v>178</v>
      </c>
      <c r="M42" s="36">
        <f t="shared" si="15"/>
        <v>1</v>
      </c>
      <c r="N42" s="36">
        <f t="shared" si="15"/>
        <v>0</v>
      </c>
      <c r="O42" s="36">
        <f t="shared" si="15"/>
        <v>0</v>
      </c>
      <c r="P42" s="36">
        <f t="shared" si="15"/>
        <v>1</v>
      </c>
      <c r="Q42" s="36">
        <f t="shared" si="15"/>
        <v>180</v>
      </c>
      <c r="R42" s="36">
        <f t="shared" si="12"/>
        <v>360</v>
      </c>
      <c r="S42" s="114">
        <f t="shared" si="8"/>
        <v>40.5940594059406</v>
      </c>
      <c r="T42" s="101">
        <f t="shared" si="2"/>
        <v>484</v>
      </c>
      <c r="U42" s="101"/>
    </row>
    <row r="43" spans="1:20" ht="17.25" customHeight="1">
      <c r="A43" s="81" t="s">
        <v>26</v>
      </c>
      <c r="B43" s="85" t="s">
        <v>139</v>
      </c>
      <c r="C43" s="37">
        <f>SUM(D43:E43)</f>
        <v>47</v>
      </c>
      <c r="D43" s="37">
        <v>16</v>
      </c>
      <c r="E43" s="83">
        <v>31</v>
      </c>
      <c r="F43" s="83">
        <v>0</v>
      </c>
      <c r="G43" s="83"/>
      <c r="H43" s="37">
        <f t="shared" si="9"/>
        <v>47</v>
      </c>
      <c r="I43" s="37">
        <f t="shared" si="10"/>
        <v>47</v>
      </c>
      <c r="J43" s="83">
        <v>24</v>
      </c>
      <c r="K43" s="83">
        <v>0</v>
      </c>
      <c r="L43" s="83">
        <v>22</v>
      </c>
      <c r="M43" s="83">
        <v>1</v>
      </c>
      <c r="N43" s="83">
        <v>0</v>
      </c>
      <c r="O43" s="83">
        <v>0</v>
      </c>
      <c r="P43" s="37">
        <v>0</v>
      </c>
      <c r="Q43" s="84">
        <v>0</v>
      </c>
      <c r="R43" s="37">
        <f t="shared" si="12"/>
        <v>23</v>
      </c>
      <c r="S43" s="115">
        <f t="shared" si="8"/>
        <v>51.06382978723404</v>
      </c>
      <c r="T43" s="39">
        <f t="shared" si="2"/>
        <v>47</v>
      </c>
    </row>
    <row r="44" spans="1:20" ht="17.25" customHeight="1">
      <c r="A44" s="81" t="s">
        <v>27</v>
      </c>
      <c r="B44" s="85" t="s">
        <v>140</v>
      </c>
      <c r="C44" s="37">
        <f>SUM(D44:E44)</f>
        <v>142</v>
      </c>
      <c r="D44" s="37">
        <v>77</v>
      </c>
      <c r="E44" s="83">
        <v>65</v>
      </c>
      <c r="F44" s="83">
        <v>0</v>
      </c>
      <c r="G44" s="83"/>
      <c r="H44" s="37">
        <f t="shared" si="9"/>
        <v>142</v>
      </c>
      <c r="I44" s="37">
        <f t="shared" si="10"/>
        <v>91</v>
      </c>
      <c r="J44" s="83">
        <v>26</v>
      </c>
      <c r="K44" s="83">
        <v>0</v>
      </c>
      <c r="L44" s="83">
        <v>65</v>
      </c>
      <c r="M44" s="83">
        <v>0</v>
      </c>
      <c r="N44" s="83">
        <v>0</v>
      </c>
      <c r="O44" s="83">
        <v>0</v>
      </c>
      <c r="P44" s="37">
        <v>0</v>
      </c>
      <c r="Q44" s="84">
        <v>51</v>
      </c>
      <c r="R44" s="37">
        <f t="shared" si="12"/>
        <v>116</v>
      </c>
      <c r="S44" s="115">
        <f t="shared" si="8"/>
        <v>28.57142857142857</v>
      </c>
      <c r="T44" s="39">
        <f t="shared" si="2"/>
        <v>142</v>
      </c>
    </row>
    <row r="45" spans="1:20" ht="17.25" customHeight="1">
      <c r="A45" s="81" t="s">
        <v>28</v>
      </c>
      <c r="B45" s="85" t="s">
        <v>141</v>
      </c>
      <c r="C45" s="37">
        <f>SUM(D45:E45)</f>
        <v>174</v>
      </c>
      <c r="D45" s="37">
        <v>110</v>
      </c>
      <c r="E45" s="37">
        <v>64</v>
      </c>
      <c r="F45" s="37">
        <v>1</v>
      </c>
      <c r="G45" s="37"/>
      <c r="H45" s="37">
        <f t="shared" si="9"/>
        <v>173</v>
      </c>
      <c r="I45" s="37">
        <f t="shared" si="10"/>
        <v>97</v>
      </c>
      <c r="J45" s="83">
        <v>45</v>
      </c>
      <c r="K45" s="83">
        <v>0</v>
      </c>
      <c r="L45" s="83">
        <v>51</v>
      </c>
      <c r="M45" s="83">
        <v>0</v>
      </c>
      <c r="N45" s="83">
        <v>0</v>
      </c>
      <c r="O45" s="83">
        <v>0</v>
      </c>
      <c r="P45" s="37">
        <v>1</v>
      </c>
      <c r="Q45" s="84">
        <v>76</v>
      </c>
      <c r="R45" s="37">
        <f t="shared" si="12"/>
        <v>128</v>
      </c>
      <c r="S45" s="115">
        <f t="shared" si="8"/>
        <v>46.391752577319586</v>
      </c>
      <c r="T45" s="39">
        <f t="shared" si="2"/>
        <v>174</v>
      </c>
    </row>
    <row r="46" spans="1:20" ht="17.25" customHeight="1">
      <c r="A46" s="81" t="s">
        <v>39</v>
      </c>
      <c r="B46" s="85" t="s">
        <v>142</v>
      </c>
      <c r="C46" s="37">
        <f>SUM(D46:E46)</f>
        <v>121</v>
      </c>
      <c r="D46" s="37">
        <v>72</v>
      </c>
      <c r="E46" s="83">
        <v>49</v>
      </c>
      <c r="F46" s="83">
        <v>0</v>
      </c>
      <c r="G46" s="83"/>
      <c r="H46" s="37">
        <f t="shared" si="9"/>
        <v>121</v>
      </c>
      <c r="I46" s="37">
        <f t="shared" si="10"/>
        <v>68</v>
      </c>
      <c r="J46" s="83">
        <v>18</v>
      </c>
      <c r="K46" s="83">
        <v>10</v>
      </c>
      <c r="L46" s="83">
        <v>40</v>
      </c>
      <c r="M46" s="83">
        <v>0</v>
      </c>
      <c r="N46" s="83">
        <v>0</v>
      </c>
      <c r="O46" s="83">
        <v>0</v>
      </c>
      <c r="P46" s="37">
        <v>0</v>
      </c>
      <c r="Q46" s="84">
        <v>53</v>
      </c>
      <c r="R46" s="37">
        <f t="shared" si="12"/>
        <v>93</v>
      </c>
      <c r="S46" s="115">
        <f t="shared" si="8"/>
        <v>41.17647058823529</v>
      </c>
      <c r="T46" s="39">
        <f t="shared" si="2"/>
        <v>121</v>
      </c>
    </row>
    <row r="47" spans="1:20" ht="17.25" customHeight="1">
      <c r="A47" s="81" t="s">
        <v>11</v>
      </c>
      <c r="B47" s="85" t="s">
        <v>18</v>
      </c>
      <c r="C47" s="37">
        <f>SUM(D47:E47)</f>
        <v>0</v>
      </c>
      <c r="D47" s="37"/>
      <c r="E47" s="83"/>
      <c r="F47" s="83"/>
      <c r="G47" s="83"/>
      <c r="H47" s="37">
        <f t="shared" si="9"/>
        <v>0</v>
      </c>
      <c r="I47" s="37">
        <f t="shared" si="10"/>
        <v>0</v>
      </c>
      <c r="J47" s="83"/>
      <c r="K47" s="83"/>
      <c r="L47" s="83"/>
      <c r="M47" s="83"/>
      <c r="N47" s="83"/>
      <c r="O47" s="83"/>
      <c r="P47" s="37"/>
      <c r="Q47" s="84"/>
      <c r="R47" s="37">
        <f t="shared" si="12"/>
        <v>0</v>
      </c>
      <c r="S47" s="115"/>
      <c r="T47" s="39">
        <f t="shared" si="2"/>
        <v>0</v>
      </c>
    </row>
    <row r="48" spans="1:21" s="151" customFormat="1" ht="17.25" customHeight="1">
      <c r="A48" s="79" t="s">
        <v>96</v>
      </c>
      <c r="B48" s="80" t="s">
        <v>97</v>
      </c>
      <c r="C48" s="36">
        <f>SUM(C49:C54)</f>
        <v>603</v>
      </c>
      <c r="D48" s="36">
        <f>SUM(D49:D54)</f>
        <v>405</v>
      </c>
      <c r="E48" s="36">
        <f>SUM(E49:E54)</f>
        <v>198</v>
      </c>
      <c r="F48" s="36">
        <f>SUM(F49:F54)</f>
        <v>0</v>
      </c>
      <c r="G48" s="36">
        <f>SUM(G49:G54)</f>
        <v>0</v>
      </c>
      <c r="H48" s="36">
        <f t="shared" si="9"/>
        <v>603</v>
      </c>
      <c r="I48" s="36">
        <f t="shared" si="10"/>
        <v>344</v>
      </c>
      <c r="J48" s="36">
        <f aca="true" t="shared" si="16" ref="J48:Q48">SUM(J49:J54)</f>
        <v>97</v>
      </c>
      <c r="K48" s="36">
        <f t="shared" si="16"/>
        <v>2</v>
      </c>
      <c r="L48" s="36">
        <f t="shared" si="16"/>
        <v>229</v>
      </c>
      <c r="M48" s="36">
        <f t="shared" si="16"/>
        <v>14</v>
      </c>
      <c r="N48" s="36">
        <f t="shared" si="16"/>
        <v>0</v>
      </c>
      <c r="O48" s="36">
        <f t="shared" si="16"/>
        <v>0</v>
      </c>
      <c r="P48" s="36">
        <f t="shared" si="16"/>
        <v>2</v>
      </c>
      <c r="Q48" s="36">
        <f t="shared" si="16"/>
        <v>259</v>
      </c>
      <c r="R48" s="36">
        <f t="shared" si="12"/>
        <v>504</v>
      </c>
      <c r="S48" s="114">
        <f t="shared" si="8"/>
        <v>28.77906976744186</v>
      </c>
      <c r="T48" s="101">
        <f t="shared" si="2"/>
        <v>603</v>
      </c>
      <c r="U48" s="101"/>
    </row>
    <row r="49" spans="1:20" ht="17.25" customHeight="1">
      <c r="A49" s="81" t="s">
        <v>26</v>
      </c>
      <c r="B49" s="85" t="s">
        <v>178</v>
      </c>
      <c r="C49" s="37">
        <f aca="true" t="shared" si="17" ref="C49:C54">SUM(D49:E49)</f>
        <v>21</v>
      </c>
      <c r="D49" s="37">
        <v>12</v>
      </c>
      <c r="E49" s="83">
        <v>9</v>
      </c>
      <c r="F49" s="83"/>
      <c r="G49" s="83"/>
      <c r="H49" s="37">
        <f aca="true" t="shared" si="18" ref="H49:H54">SUM(J49:Q49)</f>
        <v>21</v>
      </c>
      <c r="I49" s="37">
        <f aca="true" t="shared" si="19" ref="I49:I54">SUM(J49:P49)</f>
        <v>17</v>
      </c>
      <c r="J49" s="83">
        <v>4</v>
      </c>
      <c r="K49" s="83"/>
      <c r="L49" s="83">
        <v>13</v>
      </c>
      <c r="M49" s="83"/>
      <c r="N49" s="83"/>
      <c r="O49" s="83"/>
      <c r="P49" s="37"/>
      <c r="Q49" s="84">
        <v>4</v>
      </c>
      <c r="R49" s="37">
        <f aca="true" t="shared" si="20" ref="R49:R54">SUM(L49:Q49)</f>
        <v>17</v>
      </c>
      <c r="S49" s="115">
        <f>(J49+K49)/I49*100</f>
        <v>23.52941176470588</v>
      </c>
      <c r="T49" s="39">
        <f t="shared" si="2"/>
        <v>21</v>
      </c>
    </row>
    <row r="50" spans="1:20" ht="17.25" customHeight="1">
      <c r="A50" s="81" t="s">
        <v>27</v>
      </c>
      <c r="B50" s="85" t="s">
        <v>179</v>
      </c>
      <c r="C50" s="37">
        <f t="shared" si="17"/>
        <v>170</v>
      </c>
      <c r="D50" s="37">
        <v>124</v>
      </c>
      <c r="E50" s="83">
        <v>46</v>
      </c>
      <c r="F50" s="83"/>
      <c r="G50" s="83"/>
      <c r="H50" s="37">
        <f t="shared" si="18"/>
        <v>170</v>
      </c>
      <c r="I50" s="37">
        <f t="shared" si="19"/>
        <v>84</v>
      </c>
      <c r="J50" s="83">
        <v>28</v>
      </c>
      <c r="K50" s="83"/>
      <c r="L50" s="83">
        <v>52</v>
      </c>
      <c r="M50" s="83">
        <v>3</v>
      </c>
      <c r="N50" s="83"/>
      <c r="O50" s="83"/>
      <c r="P50" s="37">
        <v>1</v>
      </c>
      <c r="Q50" s="84">
        <v>86</v>
      </c>
      <c r="R50" s="37">
        <f t="shared" si="20"/>
        <v>142</v>
      </c>
      <c r="S50" s="115">
        <f>(J50+K50)/I50*100</f>
        <v>33.33333333333333</v>
      </c>
      <c r="T50" s="39">
        <f t="shared" si="2"/>
        <v>170</v>
      </c>
    </row>
    <row r="51" spans="1:20" ht="17.25" customHeight="1">
      <c r="A51" s="81" t="s">
        <v>28</v>
      </c>
      <c r="B51" s="85" t="s">
        <v>180</v>
      </c>
      <c r="C51" s="37">
        <f t="shared" si="17"/>
        <v>139</v>
      </c>
      <c r="D51" s="37">
        <v>86</v>
      </c>
      <c r="E51" s="83">
        <v>53</v>
      </c>
      <c r="F51" s="83"/>
      <c r="G51" s="83"/>
      <c r="H51" s="37">
        <f t="shared" si="18"/>
        <v>139</v>
      </c>
      <c r="I51" s="37">
        <f t="shared" si="19"/>
        <v>87</v>
      </c>
      <c r="J51" s="83">
        <v>19</v>
      </c>
      <c r="K51" s="83"/>
      <c r="L51" s="83">
        <v>65</v>
      </c>
      <c r="M51" s="83">
        <v>2</v>
      </c>
      <c r="N51" s="83"/>
      <c r="O51" s="83"/>
      <c r="P51" s="37">
        <v>1</v>
      </c>
      <c r="Q51" s="84">
        <v>52</v>
      </c>
      <c r="R51" s="37">
        <f t="shared" si="20"/>
        <v>120</v>
      </c>
      <c r="S51" s="115">
        <f>(J51+K51)/I51*100</f>
        <v>21.839080459770116</v>
      </c>
      <c r="T51" s="39">
        <f t="shared" si="2"/>
        <v>139</v>
      </c>
    </row>
    <row r="52" spans="1:20" ht="17.25" customHeight="1">
      <c r="A52" s="81" t="s">
        <v>39</v>
      </c>
      <c r="B52" s="85" t="s">
        <v>181</v>
      </c>
      <c r="C52" s="37">
        <f t="shared" si="17"/>
        <v>138</v>
      </c>
      <c r="D52" s="37">
        <v>96</v>
      </c>
      <c r="E52" s="83">
        <v>42</v>
      </c>
      <c r="F52" s="83"/>
      <c r="G52" s="83"/>
      <c r="H52" s="37">
        <f t="shared" si="18"/>
        <v>138</v>
      </c>
      <c r="I52" s="37">
        <f t="shared" si="19"/>
        <v>69</v>
      </c>
      <c r="J52" s="83">
        <v>17</v>
      </c>
      <c r="K52" s="83">
        <v>1</v>
      </c>
      <c r="L52" s="83">
        <v>49</v>
      </c>
      <c r="M52" s="83">
        <v>2</v>
      </c>
      <c r="N52" s="83"/>
      <c r="O52" s="83"/>
      <c r="P52" s="37"/>
      <c r="Q52" s="84">
        <v>69</v>
      </c>
      <c r="R52" s="37">
        <f t="shared" si="20"/>
        <v>120</v>
      </c>
      <c r="S52" s="115">
        <f>(J52+K52)/I52*100</f>
        <v>26.08695652173913</v>
      </c>
      <c r="T52" s="39">
        <f t="shared" si="2"/>
        <v>138</v>
      </c>
    </row>
    <row r="53" spans="1:20" ht="17.25" customHeight="1">
      <c r="A53" s="81" t="s">
        <v>40</v>
      </c>
      <c r="B53" s="85" t="s">
        <v>182</v>
      </c>
      <c r="C53" s="37">
        <f t="shared" si="17"/>
        <v>135</v>
      </c>
      <c r="D53" s="37">
        <v>87</v>
      </c>
      <c r="E53" s="83">
        <v>48</v>
      </c>
      <c r="F53" s="83"/>
      <c r="G53" s="83"/>
      <c r="H53" s="37">
        <f t="shared" si="18"/>
        <v>135</v>
      </c>
      <c r="I53" s="37">
        <f t="shared" si="19"/>
        <v>87</v>
      </c>
      <c r="J53" s="83">
        <v>29</v>
      </c>
      <c r="K53" s="83">
        <v>1</v>
      </c>
      <c r="L53" s="83">
        <v>50</v>
      </c>
      <c r="M53" s="83">
        <v>7</v>
      </c>
      <c r="N53" s="83"/>
      <c r="O53" s="83"/>
      <c r="P53" s="37"/>
      <c r="Q53" s="84">
        <v>48</v>
      </c>
      <c r="R53" s="37">
        <f t="shared" si="20"/>
        <v>105</v>
      </c>
      <c r="S53" s="115">
        <f>(J53+K53)/I53*100</f>
        <v>34.48275862068966</v>
      </c>
      <c r="T53" s="39">
        <f t="shared" si="2"/>
        <v>135</v>
      </c>
    </row>
    <row r="54" spans="1:20" ht="17.25" customHeight="1">
      <c r="A54" s="81" t="s">
        <v>11</v>
      </c>
      <c r="B54" s="85" t="s">
        <v>18</v>
      </c>
      <c r="C54" s="37">
        <f t="shared" si="17"/>
        <v>0</v>
      </c>
      <c r="D54" s="37"/>
      <c r="E54" s="83"/>
      <c r="F54" s="83"/>
      <c r="G54" s="83"/>
      <c r="H54" s="37">
        <f t="shared" si="18"/>
        <v>0</v>
      </c>
      <c r="I54" s="37">
        <f t="shared" si="19"/>
        <v>0</v>
      </c>
      <c r="J54" s="83"/>
      <c r="K54" s="83"/>
      <c r="L54" s="83"/>
      <c r="M54" s="83"/>
      <c r="N54" s="83"/>
      <c r="O54" s="83"/>
      <c r="P54" s="37"/>
      <c r="Q54" s="84"/>
      <c r="R54" s="37">
        <f t="shared" si="20"/>
        <v>0</v>
      </c>
      <c r="S54" s="115"/>
      <c r="T54" s="39">
        <f t="shared" si="2"/>
        <v>0</v>
      </c>
    </row>
    <row r="55" spans="1:21" s="150" customFormat="1" ht="17.25" customHeight="1">
      <c r="A55" s="133" t="s">
        <v>98</v>
      </c>
      <c r="B55" s="134" t="s">
        <v>99</v>
      </c>
      <c r="C55" s="102">
        <f>SUM(C56:C64)</f>
        <v>1477</v>
      </c>
      <c r="D55" s="102">
        <f>SUM(D56:D64)</f>
        <v>729</v>
      </c>
      <c r="E55" s="102">
        <f>SUM(E56:E64)</f>
        <v>748</v>
      </c>
      <c r="F55" s="102">
        <f>SUM(F56:F64)</f>
        <v>2</v>
      </c>
      <c r="G55" s="102">
        <f>SUM(G56:G64)</f>
        <v>0</v>
      </c>
      <c r="H55" s="102">
        <f>SUM(J55:Q55)</f>
        <v>1475</v>
      </c>
      <c r="I55" s="102">
        <f>SUM(J55:P55)</f>
        <v>1099</v>
      </c>
      <c r="J55" s="102">
        <f>SUM(J56:J64)</f>
        <v>653</v>
      </c>
      <c r="K55" s="102">
        <f aca="true" t="shared" si="21" ref="K55:Q55">SUM(K56:K64)</f>
        <v>5</v>
      </c>
      <c r="L55" s="102">
        <f t="shared" si="21"/>
        <v>386</v>
      </c>
      <c r="M55" s="102">
        <f t="shared" si="21"/>
        <v>36</v>
      </c>
      <c r="N55" s="102">
        <f t="shared" si="21"/>
        <v>4</v>
      </c>
      <c r="O55" s="102">
        <f t="shared" si="21"/>
        <v>0</v>
      </c>
      <c r="P55" s="102">
        <f t="shared" si="21"/>
        <v>15</v>
      </c>
      <c r="Q55" s="102">
        <f t="shared" si="21"/>
        <v>376</v>
      </c>
      <c r="R55" s="102">
        <f>SUM(L55:Q55)</f>
        <v>817</v>
      </c>
      <c r="S55" s="135">
        <f>(J55+K55)/I55*100</f>
        <v>59.87261146496815</v>
      </c>
      <c r="T55" s="78">
        <f t="shared" si="2"/>
        <v>1477</v>
      </c>
      <c r="U55" s="78"/>
    </row>
    <row r="56" spans="1:21" s="152" customFormat="1" ht="17.25" customHeight="1">
      <c r="A56" s="81">
        <v>1</v>
      </c>
      <c r="B56" s="105" t="s">
        <v>188</v>
      </c>
      <c r="C56" s="106">
        <f>SUM(D56:E56)</f>
        <v>131</v>
      </c>
      <c r="D56" s="106">
        <v>54</v>
      </c>
      <c r="E56" s="106">
        <v>77</v>
      </c>
      <c r="F56" s="106">
        <v>0</v>
      </c>
      <c r="G56" s="106">
        <v>0</v>
      </c>
      <c r="H56" s="106">
        <f>SUM(J56:Q56)</f>
        <v>131</v>
      </c>
      <c r="I56" s="106">
        <f>SUM(J56:P56)</f>
        <v>99</v>
      </c>
      <c r="J56" s="106">
        <v>66</v>
      </c>
      <c r="K56" s="106">
        <v>0</v>
      </c>
      <c r="L56" s="106">
        <v>21</v>
      </c>
      <c r="M56" s="106">
        <v>12</v>
      </c>
      <c r="N56" s="106">
        <v>0</v>
      </c>
      <c r="O56" s="106">
        <v>0</v>
      </c>
      <c r="P56" s="106">
        <v>0</v>
      </c>
      <c r="Q56" s="106">
        <v>32</v>
      </c>
      <c r="R56" s="106">
        <f>SUM(L56:Q56)</f>
        <v>65</v>
      </c>
      <c r="S56" s="116">
        <f>(J56+K56)/I56*100</f>
        <v>66.66666666666666</v>
      </c>
      <c r="T56" s="107">
        <f>SUM(F56:H56)</f>
        <v>131</v>
      </c>
      <c r="U56" s="107"/>
    </row>
    <row r="57" spans="1:20" ht="17.25" customHeight="1">
      <c r="A57" s="81">
        <v>2</v>
      </c>
      <c r="B57" s="105" t="s">
        <v>173</v>
      </c>
      <c r="C57" s="37">
        <f>SUM(D57:E57)</f>
        <v>118</v>
      </c>
      <c r="D57" s="37">
        <v>88</v>
      </c>
      <c r="E57" s="83">
        <v>30</v>
      </c>
      <c r="F57" s="83">
        <v>0</v>
      </c>
      <c r="G57" s="83">
        <v>0</v>
      </c>
      <c r="H57" s="37">
        <f aca="true" t="shared" si="22" ref="H57:H64">SUM(J57:Q57)</f>
        <v>118</v>
      </c>
      <c r="I57" s="37">
        <f aca="true" t="shared" si="23" ref="I57:I64">SUM(J57:P57)</f>
        <v>88</v>
      </c>
      <c r="J57" s="83">
        <v>28</v>
      </c>
      <c r="K57" s="83">
        <v>0</v>
      </c>
      <c r="L57" s="83">
        <v>39</v>
      </c>
      <c r="M57" s="83">
        <v>21</v>
      </c>
      <c r="N57" s="83">
        <v>0</v>
      </c>
      <c r="O57" s="83">
        <v>0</v>
      </c>
      <c r="P57" s="37">
        <v>0</v>
      </c>
      <c r="Q57" s="84">
        <v>30</v>
      </c>
      <c r="R57" s="37">
        <f aca="true" t="shared" si="24" ref="R57:R64">SUM(L57:Q57)</f>
        <v>90</v>
      </c>
      <c r="S57" s="115">
        <f aca="true" t="shared" si="25" ref="S57:S63">(J57+K57)/I57*100</f>
        <v>31.818181818181817</v>
      </c>
      <c r="T57" s="39">
        <f t="shared" si="2"/>
        <v>118</v>
      </c>
    </row>
    <row r="58" spans="1:20" ht="17.25" customHeight="1">
      <c r="A58" s="81">
        <v>3</v>
      </c>
      <c r="B58" s="105" t="s">
        <v>174</v>
      </c>
      <c r="C58" s="37">
        <f aca="true" t="shared" si="26" ref="C58:C64">SUM(D58:E58)</f>
        <v>248</v>
      </c>
      <c r="D58" s="37">
        <v>131</v>
      </c>
      <c r="E58" s="83">
        <v>117</v>
      </c>
      <c r="F58" s="83">
        <v>0</v>
      </c>
      <c r="G58" s="83">
        <v>0</v>
      </c>
      <c r="H58" s="37">
        <f t="shared" si="22"/>
        <v>248</v>
      </c>
      <c r="I58" s="37">
        <f t="shared" si="23"/>
        <v>188</v>
      </c>
      <c r="J58" s="83">
        <v>102</v>
      </c>
      <c r="K58" s="83">
        <v>0</v>
      </c>
      <c r="L58" s="83">
        <v>82</v>
      </c>
      <c r="M58" s="83">
        <v>1</v>
      </c>
      <c r="N58" s="83">
        <v>3</v>
      </c>
      <c r="O58" s="83">
        <v>0</v>
      </c>
      <c r="P58" s="37">
        <v>0</v>
      </c>
      <c r="Q58" s="84">
        <v>60</v>
      </c>
      <c r="R58" s="37">
        <f t="shared" si="24"/>
        <v>146</v>
      </c>
      <c r="S58" s="115">
        <f t="shared" si="25"/>
        <v>54.25531914893617</v>
      </c>
      <c r="T58" s="39">
        <f t="shared" si="2"/>
        <v>248</v>
      </c>
    </row>
    <row r="59" spans="1:20" ht="17.25" customHeight="1">
      <c r="A59" s="81">
        <v>4</v>
      </c>
      <c r="B59" s="105" t="s">
        <v>176</v>
      </c>
      <c r="C59" s="37">
        <f t="shared" si="26"/>
        <v>275</v>
      </c>
      <c r="D59" s="37">
        <v>118</v>
      </c>
      <c r="E59" s="83">
        <v>157</v>
      </c>
      <c r="F59" s="83">
        <v>2</v>
      </c>
      <c r="G59" s="83">
        <v>0</v>
      </c>
      <c r="H59" s="37">
        <f t="shared" si="22"/>
        <v>273</v>
      </c>
      <c r="I59" s="37">
        <f t="shared" si="23"/>
        <v>203</v>
      </c>
      <c r="J59" s="83">
        <v>122</v>
      </c>
      <c r="K59" s="83">
        <v>3</v>
      </c>
      <c r="L59" s="83">
        <v>78</v>
      </c>
      <c r="M59" s="83">
        <v>0</v>
      </c>
      <c r="N59" s="83">
        <v>0</v>
      </c>
      <c r="O59" s="83">
        <v>0</v>
      </c>
      <c r="P59" s="37">
        <v>0</v>
      </c>
      <c r="Q59" s="84">
        <v>70</v>
      </c>
      <c r="R59" s="37">
        <f t="shared" si="24"/>
        <v>148</v>
      </c>
      <c r="S59" s="115">
        <f t="shared" si="25"/>
        <v>61.57635467980296</v>
      </c>
      <c r="T59" s="39">
        <f t="shared" si="2"/>
        <v>275</v>
      </c>
    </row>
    <row r="60" spans="1:20" ht="17.25" customHeight="1">
      <c r="A60" s="81">
        <v>5</v>
      </c>
      <c r="B60" s="105" t="s">
        <v>177</v>
      </c>
      <c r="C60" s="37">
        <f t="shared" si="26"/>
        <v>234</v>
      </c>
      <c r="D60" s="37">
        <v>117</v>
      </c>
      <c r="E60" s="83">
        <v>117</v>
      </c>
      <c r="F60" s="83">
        <v>0</v>
      </c>
      <c r="G60" s="83">
        <v>0</v>
      </c>
      <c r="H60" s="37">
        <f t="shared" si="22"/>
        <v>234</v>
      </c>
      <c r="I60" s="37">
        <f t="shared" si="23"/>
        <v>155</v>
      </c>
      <c r="J60" s="83">
        <v>92</v>
      </c>
      <c r="K60" s="83">
        <v>0</v>
      </c>
      <c r="L60" s="83">
        <v>63</v>
      </c>
      <c r="M60" s="83">
        <v>0</v>
      </c>
      <c r="N60" s="83">
        <v>0</v>
      </c>
      <c r="O60" s="83">
        <v>0</v>
      </c>
      <c r="P60" s="37">
        <v>0</v>
      </c>
      <c r="Q60" s="84">
        <v>79</v>
      </c>
      <c r="R60" s="37">
        <f t="shared" si="24"/>
        <v>142</v>
      </c>
      <c r="S60" s="115">
        <f t="shared" si="25"/>
        <v>59.354838709677416</v>
      </c>
      <c r="T60" s="39">
        <f t="shared" si="2"/>
        <v>234</v>
      </c>
    </row>
    <row r="61" spans="1:20" ht="17.25" customHeight="1">
      <c r="A61" s="81">
        <v>6</v>
      </c>
      <c r="B61" s="105" t="s">
        <v>186</v>
      </c>
      <c r="C61" s="37">
        <f t="shared" si="26"/>
        <v>224</v>
      </c>
      <c r="D61" s="37">
        <v>157</v>
      </c>
      <c r="E61" s="83">
        <v>67</v>
      </c>
      <c r="F61" s="83">
        <v>0</v>
      </c>
      <c r="G61" s="83">
        <v>0</v>
      </c>
      <c r="H61" s="37">
        <f t="shared" si="22"/>
        <v>224</v>
      </c>
      <c r="I61" s="37">
        <f t="shared" si="23"/>
        <v>146</v>
      </c>
      <c r="J61" s="83">
        <v>59</v>
      </c>
      <c r="K61" s="83">
        <v>2</v>
      </c>
      <c r="L61" s="83">
        <v>76</v>
      </c>
      <c r="M61" s="83">
        <v>1</v>
      </c>
      <c r="N61" s="83">
        <v>1</v>
      </c>
      <c r="O61" s="83">
        <v>0</v>
      </c>
      <c r="P61" s="37">
        <v>7</v>
      </c>
      <c r="Q61" s="84">
        <v>78</v>
      </c>
      <c r="R61" s="37">
        <f t="shared" si="24"/>
        <v>163</v>
      </c>
      <c r="S61" s="115">
        <f t="shared" si="25"/>
        <v>41.78082191780822</v>
      </c>
      <c r="T61" s="39">
        <f t="shared" si="2"/>
        <v>224</v>
      </c>
    </row>
    <row r="62" spans="1:20" ht="17.25" customHeight="1">
      <c r="A62" s="81">
        <v>7</v>
      </c>
      <c r="B62" s="105" t="s">
        <v>163</v>
      </c>
      <c r="C62" s="37">
        <f t="shared" si="26"/>
        <v>173</v>
      </c>
      <c r="D62" s="37">
        <v>63</v>
      </c>
      <c r="E62" s="83">
        <v>110</v>
      </c>
      <c r="F62" s="83">
        <v>0</v>
      </c>
      <c r="G62" s="83">
        <v>0</v>
      </c>
      <c r="H62" s="37">
        <f t="shared" si="22"/>
        <v>173</v>
      </c>
      <c r="I62" s="37">
        <f t="shared" si="23"/>
        <v>146</v>
      </c>
      <c r="J62" s="83">
        <v>111</v>
      </c>
      <c r="K62" s="83">
        <v>0</v>
      </c>
      <c r="L62" s="83">
        <v>26</v>
      </c>
      <c r="M62" s="83">
        <v>1</v>
      </c>
      <c r="N62" s="83">
        <v>0</v>
      </c>
      <c r="O62" s="83">
        <v>0</v>
      </c>
      <c r="P62" s="37">
        <v>8</v>
      </c>
      <c r="Q62" s="84">
        <v>27</v>
      </c>
      <c r="R62" s="37">
        <f t="shared" si="24"/>
        <v>62</v>
      </c>
      <c r="S62" s="115">
        <f t="shared" si="25"/>
        <v>76.02739726027397</v>
      </c>
      <c r="T62" s="39">
        <f t="shared" si="2"/>
        <v>173</v>
      </c>
    </row>
    <row r="63" spans="1:20" ht="17.25" customHeight="1">
      <c r="A63" s="81">
        <v>8</v>
      </c>
      <c r="B63" s="105" t="s">
        <v>175</v>
      </c>
      <c r="C63" s="37">
        <f t="shared" si="26"/>
        <v>74</v>
      </c>
      <c r="D63" s="37">
        <v>1</v>
      </c>
      <c r="E63" s="83">
        <v>73</v>
      </c>
      <c r="F63" s="83">
        <v>0</v>
      </c>
      <c r="G63" s="83">
        <v>0</v>
      </c>
      <c r="H63" s="37">
        <f t="shared" si="22"/>
        <v>74</v>
      </c>
      <c r="I63" s="37">
        <f t="shared" si="23"/>
        <v>74</v>
      </c>
      <c r="J63" s="83">
        <v>73</v>
      </c>
      <c r="K63" s="83">
        <v>0</v>
      </c>
      <c r="L63" s="83">
        <v>1</v>
      </c>
      <c r="M63" s="83">
        <v>0</v>
      </c>
      <c r="N63" s="83">
        <v>0</v>
      </c>
      <c r="O63" s="83">
        <v>0</v>
      </c>
      <c r="P63" s="37">
        <v>0</v>
      </c>
      <c r="Q63" s="84">
        <v>0</v>
      </c>
      <c r="R63" s="37">
        <f t="shared" si="24"/>
        <v>1</v>
      </c>
      <c r="S63" s="115">
        <f t="shared" si="25"/>
        <v>98.64864864864865</v>
      </c>
      <c r="T63" s="39">
        <f t="shared" si="2"/>
        <v>74</v>
      </c>
    </row>
    <row r="64" spans="1:20" ht="17.25" customHeight="1">
      <c r="A64" s="81" t="s">
        <v>11</v>
      </c>
      <c r="B64" s="85" t="s">
        <v>18</v>
      </c>
      <c r="C64" s="37">
        <f t="shared" si="26"/>
        <v>0</v>
      </c>
      <c r="D64" s="37"/>
      <c r="E64" s="83"/>
      <c r="F64" s="83"/>
      <c r="G64" s="83"/>
      <c r="H64" s="37">
        <f t="shared" si="22"/>
        <v>0</v>
      </c>
      <c r="I64" s="37">
        <f t="shared" si="23"/>
        <v>0</v>
      </c>
      <c r="J64" s="83"/>
      <c r="K64" s="83"/>
      <c r="L64" s="83"/>
      <c r="M64" s="83"/>
      <c r="N64" s="83"/>
      <c r="O64" s="83"/>
      <c r="P64" s="37"/>
      <c r="Q64" s="84"/>
      <c r="R64" s="37">
        <f t="shared" si="24"/>
        <v>0</v>
      </c>
      <c r="S64" s="115"/>
      <c r="T64" s="39">
        <f t="shared" si="2"/>
        <v>0</v>
      </c>
    </row>
    <row r="65" spans="1:21" s="150" customFormat="1" ht="17.25" customHeight="1">
      <c r="A65" s="133" t="s">
        <v>100</v>
      </c>
      <c r="B65" s="134" t="s">
        <v>101</v>
      </c>
      <c r="C65" s="102">
        <f>SUM(C66:C73)</f>
        <v>1494</v>
      </c>
      <c r="D65" s="102">
        <f>SUM(D66:D73)</f>
        <v>815</v>
      </c>
      <c r="E65" s="102">
        <f>SUM(E66:E73)</f>
        <v>679</v>
      </c>
      <c r="F65" s="102">
        <f>SUM(F66:F73)</f>
        <v>6</v>
      </c>
      <c r="G65" s="102">
        <f>SUM(G66:G73)</f>
        <v>0</v>
      </c>
      <c r="H65" s="102">
        <f>SUM(J65:Q65)</f>
        <v>1488</v>
      </c>
      <c r="I65" s="102">
        <f>SUM(J65:P65)</f>
        <v>1006</v>
      </c>
      <c r="J65" s="102">
        <f aca="true" t="shared" si="27" ref="J65:Q65">SUM(J66:J73)</f>
        <v>397</v>
      </c>
      <c r="K65" s="102">
        <f t="shared" si="27"/>
        <v>10</v>
      </c>
      <c r="L65" s="102">
        <f t="shared" si="27"/>
        <v>598</v>
      </c>
      <c r="M65" s="102">
        <f t="shared" si="27"/>
        <v>1</v>
      </c>
      <c r="N65" s="102">
        <f t="shared" si="27"/>
        <v>0</v>
      </c>
      <c r="O65" s="102">
        <f t="shared" si="27"/>
        <v>0</v>
      </c>
      <c r="P65" s="102">
        <f t="shared" si="27"/>
        <v>0</v>
      </c>
      <c r="Q65" s="102">
        <f t="shared" si="27"/>
        <v>482</v>
      </c>
      <c r="R65" s="102">
        <f>SUM(L65:Q65)</f>
        <v>1081</v>
      </c>
      <c r="S65" s="135">
        <f>(J65+K65)/I65*100</f>
        <v>40.4572564612326</v>
      </c>
      <c r="T65" s="78">
        <f t="shared" si="2"/>
        <v>1494</v>
      </c>
      <c r="U65" s="78"/>
    </row>
    <row r="66" spans="1:20" ht="17.25" customHeight="1">
      <c r="A66" s="81" t="s">
        <v>26</v>
      </c>
      <c r="B66" s="85" t="s">
        <v>133</v>
      </c>
      <c r="C66" s="37">
        <f>SUM(D66:E66)</f>
        <v>230</v>
      </c>
      <c r="D66" s="37">
        <v>152</v>
      </c>
      <c r="E66" s="83">
        <v>78</v>
      </c>
      <c r="F66" s="83">
        <v>0</v>
      </c>
      <c r="G66" s="83">
        <v>0</v>
      </c>
      <c r="H66" s="37">
        <f aca="true" t="shared" si="28" ref="H66:H73">SUM(J66:Q66)</f>
        <v>230</v>
      </c>
      <c r="I66" s="37">
        <f aca="true" t="shared" si="29" ref="I66:I73">SUM(J66:P66)</f>
        <v>128</v>
      </c>
      <c r="J66" s="83">
        <v>37</v>
      </c>
      <c r="K66" s="83">
        <v>1</v>
      </c>
      <c r="L66" s="83">
        <v>90</v>
      </c>
      <c r="M66" s="83">
        <v>0</v>
      </c>
      <c r="N66" s="83">
        <v>0</v>
      </c>
      <c r="O66" s="83">
        <v>0</v>
      </c>
      <c r="P66" s="37">
        <v>0</v>
      </c>
      <c r="Q66" s="84">
        <v>102</v>
      </c>
      <c r="R66" s="37">
        <f aca="true" t="shared" si="30" ref="R66:R73">SUM(L66:Q66)</f>
        <v>192</v>
      </c>
      <c r="S66" s="115">
        <f aca="true" t="shared" si="31" ref="S66:S72">(J66+K66)/I66*100</f>
        <v>29.6875</v>
      </c>
      <c r="T66" s="39">
        <f t="shared" si="2"/>
        <v>230</v>
      </c>
    </row>
    <row r="67" spans="1:20" ht="17.25" customHeight="1">
      <c r="A67" s="81" t="s">
        <v>27</v>
      </c>
      <c r="B67" s="85" t="s">
        <v>134</v>
      </c>
      <c r="C67" s="37">
        <f aca="true" t="shared" si="32" ref="C67:C73">SUM(D67:E67)</f>
        <v>209</v>
      </c>
      <c r="D67" s="37">
        <v>143</v>
      </c>
      <c r="E67" s="83">
        <v>66</v>
      </c>
      <c r="F67" s="83">
        <v>0</v>
      </c>
      <c r="G67" s="83">
        <v>0</v>
      </c>
      <c r="H67" s="37">
        <f t="shared" si="28"/>
        <v>209</v>
      </c>
      <c r="I67" s="37">
        <f t="shared" si="29"/>
        <v>128</v>
      </c>
      <c r="J67" s="83">
        <v>29</v>
      </c>
      <c r="K67" s="83">
        <v>1</v>
      </c>
      <c r="L67" s="83">
        <v>98</v>
      </c>
      <c r="M67" s="83">
        <v>0</v>
      </c>
      <c r="N67" s="83">
        <v>0</v>
      </c>
      <c r="O67" s="83">
        <v>0</v>
      </c>
      <c r="P67" s="37">
        <v>0</v>
      </c>
      <c r="Q67" s="84">
        <v>81</v>
      </c>
      <c r="R67" s="37">
        <f t="shared" si="30"/>
        <v>179</v>
      </c>
      <c r="S67" s="115">
        <f t="shared" si="31"/>
        <v>23.4375</v>
      </c>
      <c r="T67" s="39">
        <f aca="true" t="shared" si="33" ref="T67:T113">SUM(F67:H67)</f>
        <v>209</v>
      </c>
    </row>
    <row r="68" spans="1:20" ht="17.25" customHeight="1">
      <c r="A68" s="81" t="s">
        <v>28</v>
      </c>
      <c r="B68" s="85" t="s">
        <v>135</v>
      </c>
      <c r="C68" s="37">
        <f t="shared" si="32"/>
        <v>253</v>
      </c>
      <c r="D68" s="37">
        <v>125</v>
      </c>
      <c r="E68" s="83">
        <v>128</v>
      </c>
      <c r="F68" s="83">
        <v>0</v>
      </c>
      <c r="G68" s="83">
        <v>0</v>
      </c>
      <c r="H68" s="37">
        <f t="shared" si="28"/>
        <v>253</v>
      </c>
      <c r="I68" s="37">
        <f t="shared" si="29"/>
        <v>184</v>
      </c>
      <c r="J68" s="83">
        <v>85</v>
      </c>
      <c r="K68" s="83">
        <v>3</v>
      </c>
      <c r="L68" s="83">
        <v>96</v>
      </c>
      <c r="M68" s="83">
        <v>0</v>
      </c>
      <c r="N68" s="83">
        <v>0</v>
      </c>
      <c r="O68" s="83">
        <v>0</v>
      </c>
      <c r="P68" s="37">
        <v>0</v>
      </c>
      <c r="Q68" s="84">
        <v>69</v>
      </c>
      <c r="R68" s="37">
        <f t="shared" si="30"/>
        <v>165</v>
      </c>
      <c r="S68" s="115">
        <f t="shared" si="31"/>
        <v>47.82608695652174</v>
      </c>
      <c r="T68" s="39">
        <f t="shared" si="33"/>
        <v>253</v>
      </c>
    </row>
    <row r="69" spans="1:20" ht="17.25" customHeight="1">
      <c r="A69" s="81" t="s">
        <v>39</v>
      </c>
      <c r="B69" s="85" t="s">
        <v>136</v>
      </c>
      <c r="C69" s="37">
        <f t="shared" si="32"/>
        <v>270</v>
      </c>
      <c r="D69" s="37">
        <v>123</v>
      </c>
      <c r="E69" s="83">
        <v>147</v>
      </c>
      <c r="F69" s="83">
        <v>0</v>
      </c>
      <c r="G69" s="83">
        <v>0</v>
      </c>
      <c r="H69" s="37">
        <f t="shared" si="28"/>
        <v>270</v>
      </c>
      <c r="I69" s="37">
        <f t="shared" si="29"/>
        <v>204</v>
      </c>
      <c r="J69" s="83">
        <v>95</v>
      </c>
      <c r="K69" s="83">
        <v>3</v>
      </c>
      <c r="L69" s="83">
        <v>106</v>
      </c>
      <c r="M69" s="83">
        <v>0</v>
      </c>
      <c r="N69" s="83">
        <v>0</v>
      </c>
      <c r="O69" s="83">
        <v>0</v>
      </c>
      <c r="P69" s="37">
        <v>0</v>
      </c>
      <c r="Q69" s="84">
        <v>66</v>
      </c>
      <c r="R69" s="37">
        <f t="shared" si="30"/>
        <v>172</v>
      </c>
      <c r="S69" s="115">
        <f t="shared" si="31"/>
        <v>48.03921568627451</v>
      </c>
      <c r="T69" s="39">
        <f t="shared" si="33"/>
        <v>270</v>
      </c>
    </row>
    <row r="70" spans="1:20" ht="17.25" customHeight="1">
      <c r="A70" s="81" t="s">
        <v>40</v>
      </c>
      <c r="B70" s="85" t="s">
        <v>137</v>
      </c>
      <c r="C70" s="37">
        <f t="shared" si="32"/>
        <v>281</v>
      </c>
      <c r="D70" s="37">
        <v>149</v>
      </c>
      <c r="E70" s="83">
        <v>132</v>
      </c>
      <c r="F70" s="83">
        <v>0</v>
      </c>
      <c r="G70" s="83">
        <v>0</v>
      </c>
      <c r="H70" s="37">
        <f t="shared" si="28"/>
        <v>281</v>
      </c>
      <c r="I70" s="37">
        <f t="shared" si="29"/>
        <v>185</v>
      </c>
      <c r="J70" s="83">
        <v>64</v>
      </c>
      <c r="K70" s="83">
        <v>0</v>
      </c>
      <c r="L70" s="83">
        <v>121</v>
      </c>
      <c r="M70" s="83">
        <v>0</v>
      </c>
      <c r="N70" s="83">
        <v>0</v>
      </c>
      <c r="O70" s="83">
        <v>0</v>
      </c>
      <c r="P70" s="37">
        <v>0</v>
      </c>
      <c r="Q70" s="84">
        <v>96</v>
      </c>
      <c r="R70" s="37">
        <f t="shared" si="30"/>
        <v>217</v>
      </c>
      <c r="S70" s="115">
        <f t="shared" si="31"/>
        <v>34.5945945945946</v>
      </c>
      <c r="T70" s="39">
        <f t="shared" si="33"/>
        <v>281</v>
      </c>
    </row>
    <row r="71" spans="1:20" ht="17.25" customHeight="1">
      <c r="A71" s="81" t="s">
        <v>41</v>
      </c>
      <c r="B71" s="85" t="s">
        <v>138</v>
      </c>
      <c r="C71" s="37">
        <f t="shared" si="32"/>
        <v>250</v>
      </c>
      <c r="D71" s="37">
        <v>123</v>
      </c>
      <c r="E71" s="83">
        <v>127</v>
      </c>
      <c r="F71" s="83">
        <v>6</v>
      </c>
      <c r="G71" s="83">
        <v>0</v>
      </c>
      <c r="H71" s="37">
        <f t="shared" si="28"/>
        <v>244</v>
      </c>
      <c r="I71" s="37">
        <f t="shared" si="29"/>
        <v>176</v>
      </c>
      <c r="J71" s="83">
        <v>86</v>
      </c>
      <c r="K71" s="83">
        <v>2</v>
      </c>
      <c r="L71" s="83">
        <v>87</v>
      </c>
      <c r="M71" s="83">
        <v>1</v>
      </c>
      <c r="N71" s="83">
        <v>0</v>
      </c>
      <c r="O71" s="83">
        <v>0</v>
      </c>
      <c r="P71" s="37">
        <v>0</v>
      </c>
      <c r="Q71" s="84">
        <v>68</v>
      </c>
      <c r="R71" s="37">
        <f t="shared" si="30"/>
        <v>156</v>
      </c>
      <c r="S71" s="115">
        <f t="shared" si="31"/>
        <v>50</v>
      </c>
      <c r="T71" s="39">
        <f t="shared" si="33"/>
        <v>250</v>
      </c>
    </row>
    <row r="72" spans="1:20" ht="17.25" customHeight="1">
      <c r="A72" s="81" t="s">
        <v>42</v>
      </c>
      <c r="B72" s="85" t="s">
        <v>155</v>
      </c>
      <c r="C72" s="37">
        <f t="shared" si="32"/>
        <v>1</v>
      </c>
      <c r="D72" s="37">
        <v>0</v>
      </c>
      <c r="E72" s="83">
        <v>1</v>
      </c>
      <c r="F72" s="83">
        <v>0</v>
      </c>
      <c r="G72" s="83"/>
      <c r="H72" s="37">
        <f t="shared" si="28"/>
        <v>1</v>
      </c>
      <c r="I72" s="37">
        <f t="shared" si="29"/>
        <v>1</v>
      </c>
      <c r="J72" s="83">
        <v>1</v>
      </c>
      <c r="K72" s="83">
        <v>0</v>
      </c>
      <c r="L72" s="83">
        <v>0</v>
      </c>
      <c r="M72" s="83">
        <v>0</v>
      </c>
      <c r="N72" s="83">
        <v>0</v>
      </c>
      <c r="O72" s="83">
        <v>0</v>
      </c>
      <c r="P72" s="37">
        <v>0</v>
      </c>
      <c r="Q72" s="84">
        <v>0</v>
      </c>
      <c r="R72" s="37">
        <f t="shared" si="30"/>
        <v>0</v>
      </c>
      <c r="S72" s="115">
        <f t="shared" si="31"/>
        <v>100</v>
      </c>
      <c r="T72" s="39">
        <f t="shared" si="33"/>
        <v>1</v>
      </c>
    </row>
    <row r="73" spans="1:20" ht="17.25" customHeight="1">
      <c r="A73" s="81" t="s">
        <v>11</v>
      </c>
      <c r="B73" s="85" t="s">
        <v>18</v>
      </c>
      <c r="C73" s="37">
        <f t="shared" si="32"/>
        <v>0</v>
      </c>
      <c r="D73" s="37"/>
      <c r="E73" s="83"/>
      <c r="F73" s="83"/>
      <c r="G73" s="83"/>
      <c r="H73" s="37">
        <f t="shared" si="28"/>
        <v>0</v>
      </c>
      <c r="I73" s="37">
        <f t="shared" si="29"/>
        <v>0</v>
      </c>
      <c r="J73" s="83"/>
      <c r="K73" s="83"/>
      <c r="L73" s="83"/>
      <c r="M73" s="83"/>
      <c r="N73" s="83"/>
      <c r="O73" s="83"/>
      <c r="P73" s="37"/>
      <c r="Q73" s="84"/>
      <c r="R73" s="37">
        <f t="shared" si="30"/>
        <v>0</v>
      </c>
      <c r="S73" s="115"/>
      <c r="T73" s="39">
        <f t="shared" si="33"/>
        <v>0</v>
      </c>
    </row>
    <row r="74" spans="1:21" s="150" customFormat="1" ht="17.25" customHeight="1">
      <c r="A74" s="133" t="s">
        <v>102</v>
      </c>
      <c r="B74" s="134" t="s">
        <v>103</v>
      </c>
      <c r="C74" s="102">
        <f>SUM(C75:C81)</f>
        <v>810</v>
      </c>
      <c r="D74" s="102">
        <f>SUM(D75:D81)</f>
        <v>281</v>
      </c>
      <c r="E74" s="102">
        <f>SUM(E75:E81)</f>
        <v>529</v>
      </c>
      <c r="F74" s="102">
        <f>SUM(F75:F81)</f>
        <v>0</v>
      </c>
      <c r="G74" s="102">
        <f>SUM(G75:G81)</f>
        <v>0</v>
      </c>
      <c r="H74" s="102">
        <f>SUM(J74:Q74)</f>
        <v>810</v>
      </c>
      <c r="I74" s="102">
        <f>SUM(J74:P74)</f>
        <v>592</v>
      </c>
      <c r="J74" s="102">
        <f aca="true" t="shared" si="34" ref="J74:Q74">SUM(J75:J81)</f>
        <v>302</v>
      </c>
      <c r="K74" s="102">
        <f t="shared" si="34"/>
        <v>4</v>
      </c>
      <c r="L74" s="102">
        <f t="shared" si="34"/>
        <v>283</v>
      </c>
      <c r="M74" s="102">
        <f t="shared" si="34"/>
        <v>2</v>
      </c>
      <c r="N74" s="102">
        <f t="shared" si="34"/>
        <v>1</v>
      </c>
      <c r="O74" s="102">
        <f t="shared" si="34"/>
        <v>0</v>
      </c>
      <c r="P74" s="102">
        <f t="shared" si="34"/>
        <v>0</v>
      </c>
      <c r="Q74" s="102">
        <f t="shared" si="34"/>
        <v>218</v>
      </c>
      <c r="R74" s="102">
        <f>SUM(L74:Q74)</f>
        <v>504</v>
      </c>
      <c r="S74" s="135">
        <f>(J74+K74)/I74*100</f>
        <v>51.689189189189186</v>
      </c>
      <c r="T74" s="78">
        <f t="shared" si="33"/>
        <v>810</v>
      </c>
      <c r="U74" s="78"/>
    </row>
    <row r="75" spans="1:20" ht="17.25" customHeight="1">
      <c r="A75" s="81" t="s">
        <v>26</v>
      </c>
      <c r="B75" s="85" t="s">
        <v>132</v>
      </c>
      <c r="C75" s="37">
        <f>SUM(D75:E75)</f>
        <v>116</v>
      </c>
      <c r="D75" s="37">
        <v>42</v>
      </c>
      <c r="E75" s="83">
        <v>74</v>
      </c>
      <c r="F75" s="83">
        <v>0</v>
      </c>
      <c r="G75" s="83">
        <v>0</v>
      </c>
      <c r="H75" s="37">
        <f aca="true" t="shared" si="35" ref="H75:H81">SUM(J75:Q75)</f>
        <v>116</v>
      </c>
      <c r="I75" s="37">
        <f aca="true" t="shared" si="36" ref="I75:I81">SUM(J75:P75)</f>
        <v>88</v>
      </c>
      <c r="J75" s="83">
        <v>37</v>
      </c>
      <c r="K75" s="83">
        <v>1</v>
      </c>
      <c r="L75" s="83">
        <v>49</v>
      </c>
      <c r="M75" s="83">
        <v>0</v>
      </c>
      <c r="N75" s="83">
        <v>1</v>
      </c>
      <c r="O75" s="83">
        <v>0</v>
      </c>
      <c r="P75" s="37"/>
      <c r="Q75" s="84">
        <v>28</v>
      </c>
      <c r="R75" s="37">
        <f aca="true" t="shared" si="37" ref="R75:R81">SUM(L75:Q75)</f>
        <v>78</v>
      </c>
      <c r="S75" s="115"/>
      <c r="T75" s="39">
        <f t="shared" si="33"/>
        <v>116</v>
      </c>
    </row>
    <row r="76" spans="1:20" ht="17.25" customHeight="1">
      <c r="A76" s="81" t="s">
        <v>27</v>
      </c>
      <c r="B76" s="85" t="s">
        <v>129</v>
      </c>
      <c r="C76" s="37">
        <f aca="true" t="shared" si="38" ref="C76:C81">SUM(D76:E76)</f>
        <v>312</v>
      </c>
      <c r="D76" s="37">
        <v>103</v>
      </c>
      <c r="E76" s="83">
        <v>209</v>
      </c>
      <c r="F76" s="83">
        <v>0</v>
      </c>
      <c r="G76" s="83">
        <v>0</v>
      </c>
      <c r="H76" s="37">
        <f t="shared" si="35"/>
        <v>312</v>
      </c>
      <c r="I76" s="37">
        <f t="shared" si="36"/>
        <v>228</v>
      </c>
      <c r="J76" s="83">
        <v>115</v>
      </c>
      <c r="K76" s="83">
        <v>1</v>
      </c>
      <c r="L76" s="83">
        <v>112</v>
      </c>
      <c r="M76" s="83"/>
      <c r="N76" s="83"/>
      <c r="O76" s="83"/>
      <c r="P76" s="37"/>
      <c r="Q76" s="84">
        <v>84</v>
      </c>
      <c r="R76" s="37">
        <f t="shared" si="37"/>
        <v>196</v>
      </c>
      <c r="S76" s="115">
        <f>(J76+K76)/I76*100</f>
        <v>50.877192982456144</v>
      </c>
      <c r="T76" s="39">
        <f t="shared" si="33"/>
        <v>312</v>
      </c>
    </row>
    <row r="77" spans="1:20" ht="17.25" customHeight="1">
      <c r="A77" s="81" t="s">
        <v>28</v>
      </c>
      <c r="B77" s="85" t="s">
        <v>128</v>
      </c>
      <c r="C77" s="37">
        <f t="shared" si="38"/>
        <v>77</v>
      </c>
      <c r="D77" s="37">
        <v>31</v>
      </c>
      <c r="E77" s="83">
        <v>46</v>
      </c>
      <c r="F77" s="83">
        <v>0</v>
      </c>
      <c r="G77" s="83">
        <v>0</v>
      </c>
      <c r="H77" s="37">
        <f t="shared" si="35"/>
        <v>77</v>
      </c>
      <c r="I77" s="37">
        <f t="shared" si="36"/>
        <v>56</v>
      </c>
      <c r="J77" s="83">
        <v>31</v>
      </c>
      <c r="K77" s="83">
        <v>1</v>
      </c>
      <c r="L77" s="83">
        <v>22</v>
      </c>
      <c r="M77" s="83">
        <v>2</v>
      </c>
      <c r="N77" s="83"/>
      <c r="O77" s="83"/>
      <c r="P77" s="37"/>
      <c r="Q77" s="84">
        <v>21</v>
      </c>
      <c r="R77" s="37">
        <f t="shared" si="37"/>
        <v>45</v>
      </c>
      <c r="S77" s="115">
        <f>(J77+K77)/I77*100</f>
        <v>57.14285714285714</v>
      </c>
      <c r="T77" s="39">
        <f t="shared" si="33"/>
        <v>77</v>
      </c>
    </row>
    <row r="78" spans="1:20" ht="17.25" customHeight="1">
      <c r="A78" s="81" t="s">
        <v>39</v>
      </c>
      <c r="B78" s="85" t="s">
        <v>131</v>
      </c>
      <c r="C78" s="37">
        <f t="shared" si="38"/>
        <v>182</v>
      </c>
      <c r="D78" s="37">
        <v>53</v>
      </c>
      <c r="E78" s="83">
        <v>129</v>
      </c>
      <c r="F78" s="83">
        <v>0</v>
      </c>
      <c r="G78" s="83">
        <v>0</v>
      </c>
      <c r="H78" s="37">
        <f t="shared" si="35"/>
        <v>182</v>
      </c>
      <c r="I78" s="37">
        <f t="shared" si="36"/>
        <v>140</v>
      </c>
      <c r="J78" s="83">
        <v>77</v>
      </c>
      <c r="K78" s="83">
        <v>1</v>
      </c>
      <c r="L78" s="83">
        <v>62</v>
      </c>
      <c r="M78" s="83"/>
      <c r="N78" s="83"/>
      <c r="O78" s="83"/>
      <c r="P78" s="37"/>
      <c r="Q78" s="84">
        <v>42</v>
      </c>
      <c r="R78" s="37">
        <f t="shared" si="37"/>
        <v>104</v>
      </c>
      <c r="S78" s="115">
        <f>(J78+K78)/I78*100</f>
        <v>55.714285714285715</v>
      </c>
      <c r="T78" s="39">
        <f t="shared" si="33"/>
        <v>182</v>
      </c>
    </row>
    <row r="79" spans="1:20" ht="17.25" customHeight="1">
      <c r="A79" s="81" t="s">
        <v>40</v>
      </c>
      <c r="B79" s="85" t="s">
        <v>130</v>
      </c>
      <c r="C79" s="37">
        <f t="shared" si="38"/>
        <v>123</v>
      </c>
      <c r="D79" s="37">
        <v>52</v>
      </c>
      <c r="E79" s="83">
        <v>71</v>
      </c>
      <c r="F79" s="83">
        <v>0</v>
      </c>
      <c r="G79" s="83">
        <v>0</v>
      </c>
      <c r="H79" s="37">
        <f t="shared" si="35"/>
        <v>123</v>
      </c>
      <c r="I79" s="37">
        <f t="shared" si="36"/>
        <v>80</v>
      </c>
      <c r="J79" s="83">
        <v>42</v>
      </c>
      <c r="K79" s="83">
        <v>0</v>
      </c>
      <c r="L79" s="83">
        <v>38</v>
      </c>
      <c r="M79" s="83"/>
      <c r="N79" s="83"/>
      <c r="O79" s="83"/>
      <c r="P79" s="37"/>
      <c r="Q79" s="84">
        <v>43</v>
      </c>
      <c r="R79" s="37">
        <f t="shared" si="37"/>
        <v>81</v>
      </c>
      <c r="S79" s="115">
        <f>(J79+K79)/I79*100</f>
        <v>52.5</v>
      </c>
      <c r="T79" s="39">
        <f t="shared" si="33"/>
        <v>123</v>
      </c>
    </row>
    <row r="80" spans="1:20" ht="17.25" customHeight="1">
      <c r="A80" s="81" t="s">
        <v>41</v>
      </c>
      <c r="B80" s="85" t="s">
        <v>127</v>
      </c>
      <c r="C80" s="37">
        <f t="shared" si="38"/>
        <v>0</v>
      </c>
      <c r="D80" s="37">
        <v>0</v>
      </c>
      <c r="E80" s="83">
        <v>0</v>
      </c>
      <c r="F80" s="83">
        <v>0</v>
      </c>
      <c r="G80" s="83">
        <v>0</v>
      </c>
      <c r="H80" s="37">
        <f t="shared" si="35"/>
        <v>0</v>
      </c>
      <c r="I80" s="37">
        <f t="shared" si="36"/>
        <v>0</v>
      </c>
      <c r="J80" s="83">
        <v>0</v>
      </c>
      <c r="K80" s="83">
        <v>0</v>
      </c>
      <c r="L80" s="83">
        <v>0</v>
      </c>
      <c r="M80" s="83">
        <v>0</v>
      </c>
      <c r="N80" s="83">
        <v>0</v>
      </c>
      <c r="O80" s="83">
        <v>0</v>
      </c>
      <c r="P80" s="37">
        <v>0</v>
      </c>
      <c r="Q80" s="84">
        <v>0</v>
      </c>
      <c r="R80" s="37">
        <f t="shared" si="37"/>
        <v>0</v>
      </c>
      <c r="S80" s="115" t="e">
        <f>(J80+K80)/I80*100</f>
        <v>#DIV/0!</v>
      </c>
      <c r="T80" s="39">
        <f t="shared" si="33"/>
        <v>0</v>
      </c>
    </row>
    <row r="81" spans="1:20" ht="17.25" customHeight="1">
      <c r="A81" s="81" t="s">
        <v>11</v>
      </c>
      <c r="B81" s="85" t="s">
        <v>18</v>
      </c>
      <c r="C81" s="37">
        <f t="shared" si="38"/>
        <v>0</v>
      </c>
      <c r="D81" s="37"/>
      <c r="E81" s="83"/>
      <c r="F81" s="83"/>
      <c r="G81" s="83"/>
      <c r="H81" s="37">
        <f t="shared" si="35"/>
        <v>0</v>
      </c>
      <c r="I81" s="37">
        <f t="shared" si="36"/>
        <v>0</v>
      </c>
      <c r="J81" s="83"/>
      <c r="K81" s="83"/>
      <c r="L81" s="83"/>
      <c r="M81" s="83"/>
      <c r="N81" s="83"/>
      <c r="O81" s="83"/>
      <c r="P81" s="37"/>
      <c r="Q81" s="84"/>
      <c r="R81" s="37">
        <f t="shared" si="37"/>
        <v>0</v>
      </c>
      <c r="S81" s="115"/>
      <c r="T81" s="39">
        <f t="shared" si="33"/>
        <v>0</v>
      </c>
    </row>
    <row r="82" spans="1:21" s="150" customFormat="1" ht="17.25" customHeight="1">
      <c r="A82" s="133" t="s">
        <v>104</v>
      </c>
      <c r="B82" s="134" t="s">
        <v>105</v>
      </c>
      <c r="C82" s="102">
        <f>SUM(C83:C89)</f>
        <v>751</v>
      </c>
      <c r="D82" s="102">
        <f>SUM(D83:D89)</f>
        <v>401</v>
      </c>
      <c r="E82" s="102">
        <f>SUM(E83:E89)</f>
        <v>350</v>
      </c>
      <c r="F82" s="102">
        <f>SUM(F83:F89)</f>
        <v>1</v>
      </c>
      <c r="G82" s="102">
        <f>SUM(G83:G89)</f>
        <v>0</v>
      </c>
      <c r="H82" s="102">
        <f>SUM(J82:Q82)</f>
        <v>750</v>
      </c>
      <c r="I82" s="102">
        <f>SUM(J82:P82)</f>
        <v>558</v>
      </c>
      <c r="J82" s="102">
        <f aca="true" t="shared" si="39" ref="J82:Q82">SUM(J83:J89)</f>
        <v>185</v>
      </c>
      <c r="K82" s="102">
        <f t="shared" si="39"/>
        <v>1</v>
      </c>
      <c r="L82" s="102">
        <f t="shared" si="39"/>
        <v>344</v>
      </c>
      <c r="M82" s="102">
        <f t="shared" si="39"/>
        <v>22</v>
      </c>
      <c r="N82" s="102">
        <f t="shared" si="39"/>
        <v>3</v>
      </c>
      <c r="O82" s="102">
        <f t="shared" si="39"/>
        <v>0</v>
      </c>
      <c r="P82" s="102">
        <f t="shared" si="39"/>
        <v>3</v>
      </c>
      <c r="Q82" s="102">
        <f t="shared" si="39"/>
        <v>192</v>
      </c>
      <c r="R82" s="102">
        <f>SUM(L82:Q82)</f>
        <v>564</v>
      </c>
      <c r="S82" s="135">
        <f>(J82+K82)/I82*100</f>
        <v>33.33333333333333</v>
      </c>
      <c r="T82" s="78">
        <f t="shared" si="33"/>
        <v>751</v>
      </c>
      <c r="U82" s="78"/>
    </row>
    <row r="83" spans="1:20" ht="17.25" customHeight="1">
      <c r="A83" s="81" t="s">
        <v>26</v>
      </c>
      <c r="B83" s="85" t="s">
        <v>143</v>
      </c>
      <c r="C83" s="37">
        <f>SUM(D83:E83)</f>
        <v>0</v>
      </c>
      <c r="D83" s="37">
        <v>0</v>
      </c>
      <c r="E83" s="83">
        <v>0</v>
      </c>
      <c r="F83" s="83">
        <v>0</v>
      </c>
      <c r="G83" s="83">
        <v>0</v>
      </c>
      <c r="H83" s="37">
        <f aca="true" t="shared" si="40" ref="H83:H89">SUM(J83:Q83)</f>
        <v>0</v>
      </c>
      <c r="I83" s="37">
        <f aca="true" t="shared" si="41" ref="I83:I89">SUM(J83:P83)</f>
        <v>0</v>
      </c>
      <c r="J83" s="83">
        <v>0</v>
      </c>
      <c r="K83" s="83">
        <v>0</v>
      </c>
      <c r="L83" s="83">
        <v>0</v>
      </c>
      <c r="M83" s="83">
        <v>0</v>
      </c>
      <c r="N83" s="83">
        <v>0</v>
      </c>
      <c r="O83" s="83">
        <v>0</v>
      </c>
      <c r="P83" s="37">
        <v>0</v>
      </c>
      <c r="Q83" s="84">
        <v>0</v>
      </c>
      <c r="R83" s="37">
        <f aca="true" t="shared" si="42" ref="R83:R89">SUM(L83:Q83)</f>
        <v>0</v>
      </c>
      <c r="S83" s="115" t="e">
        <f aca="true" t="shared" si="43" ref="S83:S88">(J83+K83)/I83*100</f>
        <v>#DIV/0!</v>
      </c>
      <c r="T83" s="39">
        <f t="shared" si="33"/>
        <v>0</v>
      </c>
    </row>
    <row r="84" spans="1:20" ht="17.25" customHeight="1">
      <c r="A84" s="81" t="s">
        <v>27</v>
      </c>
      <c r="B84" s="85" t="s">
        <v>144</v>
      </c>
      <c r="C84" s="37">
        <f aca="true" t="shared" si="44" ref="C84:C89">SUM(D84:E84)</f>
        <v>162</v>
      </c>
      <c r="D84" s="37">
        <v>67</v>
      </c>
      <c r="E84" s="83">
        <v>95</v>
      </c>
      <c r="F84" s="83">
        <v>0</v>
      </c>
      <c r="G84" s="83">
        <v>0</v>
      </c>
      <c r="H84" s="37">
        <f t="shared" si="40"/>
        <v>162</v>
      </c>
      <c r="I84" s="37">
        <f t="shared" si="41"/>
        <v>108</v>
      </c>
      <c r="J84" s="83">
        <v>56</v>
      </c>
      <c r="K84" s="83">
        <v>0</v>
      </c>
      <c r="L84" s="83">
        <v>51</v>
      </c>
      <c r="M84" s="83">
        <v>0</v>
      </c>
      <c r="N84" s="83">
        <v>1</v>
      </c>
      <c r="O84" s="83">
        <v>0</v>
      </c>
      <c r="P84" s="37">
        <v>0</v>
      </c>
      <c r="Q84" s="84">
        <v>54</v>
      </c>
      <c r="R84" s="37">
        <f t="shared" si="42"/>
        <v>106</v>
      </c>
      <c r="S84" s="115">
        <f t="shared" si="43"/>
        <v>51.85185185185185</v>
      </c>
      <c r="T84" s="39">
        <f t="shared" si="33"/>
        <v>162</v>
      </c>
    </row>
    <row r="85" spans="1:20" ht="17.25" customHeight="1">
      <c r="A85" s="81" t="s">
        <v>28</v>
      </c>
      <c r="B85" s="85" t="s">
        <v>145</v>
      </c>
      <c r="C85" s="37">
        <f t="shared" si="44"/>
        <v>137</v>
      </c>
      <c r="D85" s="37">
        <v>58</v>
      </c>
      <c r="E85" s="83">
        <v>79</v>
      </c>
      <c r="F85" s="83">
        <v>0</v>
      </c>
      <c r="G85" s="83">
        <v>0</v>
      </c>
      <c r="H85" s="37">
        <f t="shared" si="40"/>
        <v>137</v>
      </c>
      <c r="I85" s="37">
        <f t="shared" si="41"/>
        <v>109</v>
      </c>
      <c r="J85" s="83">
        <v>28</v>
      </c>
      <c r="K85" s="83">
        <v>0</v>
      </c>
      <c r="L85" s="83">
        <v>79</v>
      </c>
      <c r="M85" s="83">
        <v>1</v>
      </c>
      <c r="N85" s="83">
        <v>1</v>
      </c>
      <c r="O85" s="83">
        <v>0</v>
      </c>
      <c r="P85" s="37">
        <v>0</v>
      </c>
      <c r="Q85" s="84">
        <v>28</v>
      </c>
      <c r="R85" s="37">
        <f t="shared" si="42"/>
        <v>109</v>
      </c>
      <c r="S85" s="115">
        <f t="shared" si="43"/>
        <v>25.688073394495415</v>
      </c>
      <c r="T85" s="39">
        <f t="shared" si="33"/>
        <v>137</v>
      </c>
    </row>
    <row r="86" spans="1:20" ht="17.25" customHeight="1">
      <c r="A86" s="81" t="s">
        <v>39</v>
      </c>
      <c r="B86" s="85" t="s">
        <v>146</v>
      </c>
      <c r="C86" s="37">
        <f t="shared" si="44"/>
        <v>187</v>
      </c>
      <c r="D86" s="37">
        <v>115</v>
      </c>
      <c r="E86" s="83">
        <v>72</v>
      </c>
      <c r="F86" s="83">
        <v>1</v>
      </c>
      <c r="G86" s="83">
        <v>0</v>
      </c>
      <c r="H86" s="37">
        <f t="shared" si="40"/>
        <v>186</v>
      </c>
      <c r="I86" s="37">
        <f t="shared" si="41"/>
        <v>144</v>
      </c>
      <c r="J86" s="83">
        <v>40</v>
      </c>
      <c r="K86" s="83">
        <v>0</v>
      </c>
      <c r="L86" s="83">
        <v>93</v>
      </c>
      <c r="M86" s="83">
        <v>10</v>
      </c>
      <c r="N86" s="83">
        <v>1</v>
      </c>
      <c r="O86" s="83">
        <v>0</v>
      </c>
      <c r="P86" s="37">
        <v>0</v>
      </c>
      <c r="Q86" s="84">
        <v>42</v>
      </c>
      <c r="R86" s="37">
        <f t="shared" si="42"/>
        <v>146</v>
      </c>
      <c r="S86" s="115">
        <f t="shared" si="43"/>
        <v>27.77777777777778</v>
      </c>
      <c r="T86" s="39">
        <f t="shared" si="33"/>
        <v>187</v>
      </c>
    </row>
    <row r="87" spans="1:20" ht="17.25" customHeight="1">
      <c r="A87" s="81" t="s">
        <v>40</v>
      </c>
      <c r="B87" s="85" t="s">
        <v>147</v>
      </c>
      <c r="C87" s="37">
        <f t="shared" si="44"/>
        <v>138</v>
      </c>
      <c r="D87" s="37">
        <v>96</v>
      </c>
      <c r="E87" s="83">
        <v>42</v>
      </c>
      <c r="F87" s="83">
        <v>0</v>
      </c>
      <c r="G87" s="83">
        <v>0</v>
      </c>
      <c r="H87" s="37">
        <f t="shared" si="40"/>
        <v>138</v>
      </c>
      <c r="I87" s="37">
        <f t="shared" si="41"/>
        <v>99</v>
      </c>
      <c r="J87" s="83">
        <v>24</v>
      </c>
      <c r="K87" s="83">
        <v>0</v>
      </c>
      <c r="L87" s="83">
        <v>75</v>
      </c>
      <c r="M87" s="83">
        <v>0</v>
      </c>
      <c r="N87" s="83">
        <v>0</v>
      </c>
      <c r="O87" s="83">
        <v>0</v>
      </c>
      <c r="P87" s="37">
        <v>0</v>
      </c>
      <c r="Q87" s="84">
        <v>39</v>
      </c>
      <c r="R87" s="37">
        <f t="shared" si="42"/>
        <v>114</v>
      </c>
      <c r="S87" s="115">
        <f t="shared" si="43"/>
        <v>24.242424242424242</v>
      </c>
      <c r="T87" s="39">
        <f t="shared" si="33"/>
        <v>138</v>
      </c>
    </row>
    <row r="88" spans="1:20" ht="17.25" customHeight="1">
      <c r="A88" s="81" t="s">
        <v>41</v>
      </c>
      <c r="B88" s="85" t="s">
        <v>148</v>
      </c>
      <c r="C88" s="37">
        <f t="shared" si="44"/>
        <v>127</v>
      </c>
      <c r="D88" s="37">
        <v>65</v>
      </c>
      <c r="E88" s="83">
        <v>62</v>
      </c>
      <c r="F88" s="83">
        <v>0</v>
      </c>
      <c r="G88" s="83">
        <v>0</v>
      </c>
      <c r="H88" s="37">
        <f t="shared" si="40"/>
        <v>127</v>
      </c>
      <c r="I88" s="37">
        <f t="shared" si="41"/>
        <v>98</v>
      </c>
      <c r="J88" s="83">
        <v>37</v>
      </c>
      <c r="K88" s="83">
        <v>1</v>
      </c>
      <c r="L88" s="83">
        <v>46</v>
      </c>
      <c r="M88" s="83">
        <v>11</v>
      </c>
      <c r="N88" s="83">
        <v>0</v>
      </c>
      <c r="O88" s="83">
        <v>0</v>
      </c>
      <c r="P88" s="37">
        <v>3</v>
      </c>
      <c r="Q88" s="84">
        <v>29</v>
      </c>
      <c r="R88" s="37">
        <f t="shared" si="42"/>
        <v>89</v>
      </c>
      <c r="S88" s="115">
        <f t="shared" si="43"/>
        <v>38.775510204081634</v>
      </c>
      <c r="T88" s="39">
        <f t="shared" si="33"/>
        <v>127</v>
      </c>
    </row>
    <row r="89" spans="1:20" ht="17.25" customHeight="1">
      <c r="A89" s="81" t="s">
        <v>11</v>
      </c>
      <c r="B89" s="85" t="s">
        <v>18</v>
      </c>
      <c r="C89" s="37">
        <f t="shared" si="44"/>
        <v>0</v>
      </c>
      <c r="D89" s="37"/>
      <c r="E89" s="83"/>
      <c r="F89" s="83"/>
      <c r="G89" s="83"/>
      <c r="H89" s="37">
        <f t="shared" si="40"/>
        <v>0</v>
      </c>
      <c r="I89" s="37">
        <f t="shared" si="41"/>
        <v>0</v>
      </c>
      <c r="J89" s="83"/>
      <c r="K89" s="83"/>
      <c r="L89" s="83"/>
      <c r="M89" s="83"/>
      <c r="N89" s="83"/>
      <c r="O89" s="83"/>
      <c r="P89" s="37"/>
      <c r="Q89" s="84"/>
      <c r="R89" s="37">
        <f t="shared" si="42"/>
        <v>0</v>
      </c>
      <c r="S89" s="115"/>
      <c r="T89" s="39">
        <f t="shared" si="33"/>
        <v>0</v>
      </c>
    </row>
    <row r="90" spans="1:21" s="150" customFormat="1" ht="17.25" customHeight="1">
      <c r="A90" s="133" t="s">
        <v>106</v>
      </c>
      <c r="B90" s="134" t="s">
        <v>107</v>
      </c>
      <c r="C90" s="102">
        <f>SUM(C91:C96)</f>
        <v>665</v>
      </c>
      <c r="D90" s="102">
        <f>SUM(D91:D96)</f>
        <v>449</v>
      </c>
      <c r="E90" s="102">
        <f>SUM(E91:E96)</f>
        <v>216</v>
      </c>
      <c r="F90" s="102">
        <f>SUM(F91:F96)</f>
        <v>0</v>
      </c>
      <c r="G90" s="102">
        <f>SUM(G91:G96)</f>
        <v>0</v>
      </c>
      <c r="H90" s="102">
        <f>SUM(J90:Q90)</f>
        <v>665</v>
      </c>
      <c r="I90" s="102">
        <f>SUM(J90:P90)</f>
        <v>493</v>
      </c>
      <c r="J90" s="102">
        <f aca="true" t="shared" si="45" ref="J90:Q90">SUM(J91:J96)</f>
        <v>181</v>
      </c>
      <c r="K90" s="102">
        <f t="shared" si="45"/>
        <v>6</v>
      </c>
      <c r="L90" s="102">
        <f t="shared" si="45"/>
        <v>276</v>
      </c>
      <c r="M90" s="102">
        <f t="shared" si="45"/>
        <v>26</v>
      </c>
      <c r="N90" s="102">
        <f t="shared" si="45"/>
        <v>0</v>
      </c>
      <c r="O90" s="102">
        <f t="shared" si="45"/>
        <v>0</v>
      </c>
      <c r="P90" s="102">
        <f t="shared" si="45"/>
        <v>4</v>
      </c>
      <c r="Q90" s="102">
        <f t="shared" si="45"/>
        <v>172</v>
      </c>
      <c r="R90" s="102">
        <f>SUM(L90:Q90)</f>
        <v>478</v>
      </c>
      <c r="S90" s="135">
        <f aca="true" t="shared" si="46" ref="S90:S95">(J90+K90)/I90*100</f>
        <v>37.93103448275862</v>
      </c>
      <c r="T90" s="78">
        <f t="shared" si="33"/>
        <v>665</v>
      </c>
      <c r="U90" s="78"/>
    </row>
    <row r="91" spans="1:20" ht="17.25" customHeight="1">
      <c r="A91" s="81" t="s">
        <v>26</v>
      </c>
      <c r="B91" s="85" t="s">
        <v>168</v>
      </c>
      <c r="C91" s="37">
        <f aca="true" t="shared" si="47" ref="C91:C96">SUM(D91:E91)</f>
        <v>9</v>
      </c>
      <c r="D91" s="37">
        <v>1</v>
      </c>
      <c r="E91" s="83">
        <v>8</v>
      </c>
      <c r="F91" s="83">
        <v>0</v>
      </c>
      <c r="G91" s="83"/>
      <c r="H91" s="37">
        <f aca="true" t="shared" si="48" ref="H91:H96">SUM(J91:Q91)</f>
        <v>9</v>
      </c>
      <c r="I91" s="37">
        <f aca="true" t="shared" si="49" ref="I91:I96">SUM(J91:P91)</f>
        <v>9</v>
      </c>
      <c r="J91" s="83">
        <v>6</v>
      </c>
      <c r="K91" s="83">
        <v>0</v>
      </c>
      <c r="L91" s="83">
        <v>3</v>
      </c>
      <c r="M91" s="83">
        <v>0</v>
      </c>
      <c r="N91" s="83">
        <v>0</v>
      </c>
      <c r="O91" s="83">
        <v>0</v>
      </c>
      <c r="P91" s="37">
        <v>0</v>
      </c>
      <c r="Q91" s="84">
        <v>0</v>
      </c>
      <c r="R91" s="37">
        <f aca="true" t="shared" si="50" ref="R91:R96">SUM(L91:Q91)</f>
        <v>3</v>
      </c>
      <c r="S91" s="115">
        <f t="shared" si="46"/>
        <v>66.66666666666666</v>
      </c>
      <c r="T91" s="39">
        <f t="shared" si="33"/>
        <v>9</v>
      </c>
    </row>
    <row r="92" spans="1:20" ht="17.25" customHeight="1">
      <c r="A92" s="81" t="s">
        <v>27</v>
      </c>
      <c r="B92" s="85" t="s">
        <v>169</v>
      </c>
      <c r="C92" s="37">
        <f t="shared" si="47"/>
        <v>253</v>
      </c>
      <c r="D92" s="37">
        <v>197</v>
      </c>
      <c r="E92" s="83">
        <v>56</v>
      </c>
      <c r="F92" s="83">
        <v>0</v>
      </c>
      <c r="G92" s="83"/>
      <c r="H92" s="37">
        <f t="shared" si="48"/>
        <v>253</v>
      </c>
      <c r="I92" s="37">
        <f t="shared" si="49"/>
        <v>188</v>
      </c>
      <c r="J92" s="83">
        <v>54</v>
      </c>
      <c r="K92" s="83">
        <v>5</v>
      </c>
      <c r="L92" s="83">
        <v>121</v>
      </c>
      <c r="M92" s="83">
        <v>8</v>
      </c>
      <c r="N92" s="83">
        <v>0</v>
      </c>
      <c r="O92" s="83">
        <v>0</v>
      </c>
      <c r="P92" s="37">
        <v>0</v>
      </c>
      <c r="Q92" s="84">
        <v>65</v>
      </c>
      <c r="R92" s="37">
        <f t="shared" si="50"/>
        <v>194</v>
      </c>
      <c r="S92" s="115">
        <f t="shared" si="46"/>
        <v>31.382978723404253</v>
      </c>
      <c r="T92" s="39">
        <f t="shared" si="33"/>
        <v>253</v>
      </c>
    </row>
    <row r="93" spans="1:20" ht="17.25" customHeight="1">
      <c r="A93" s="81" t="s">
        <v>28</v>
      </c>
      <c r="B93" s="85" t="s">
        <v>171</v>
      </c>
      <c r="C93" s="37">
        <f t="shared" si="47"/>
        <v>121</v>
      </c>
      <c r="D93" s="37">
        <v>72</v>
      </c>
      <c r="E93" s="83">
        <v>49</v>
      </c>
      <c r="F93" s="83">
        <v>0</v>
      </c>
      <c r="G93" s="83"/>
      <c r="H93" s="37">
        <f t="shared" si="48"/>
        <v>121</v>
      </c>
      <c r="I93" s="37">
        <f t="shared" si="49"/>
        <v>89</v>
      </c>
      <c r="J93" s="83">
        <v>42</v>
      </c>
      <c r="K93" s="83">
        <v>0</v>
      </c>
      <c r="L93" s="83">
        <v>44</v>
      </c>
      <c r="M93" s="83">
        <v>2</v>
      </c>
      <c r="N93" s="83">
        <v>0</v>
      </c>
      <c r="O93" s="83">
        <v>0</v>
      </c>
      <c r="P93" s="37">
        <v>1</v>
      </c>
      <c r="Q93" s="84">
        <v>32</v>
      </c>
      <c r="R93" s="37">
        <f t="shared" si="50"/>
        <v>79</v>
      </c>
      <c r="S93" s="115">
        <f t="shared" si="46"/>
        <v>47.19101123595505</v>
      </c>
      <c r="T93" s="39">
        <f t="shared" si="33"/>
        <v>121</v>
      </c>
    </row>
    <row r="94" spans="1:20" ht="17.25" customHeight="1">
      <c r="A94" s="81" t="s">
        <v>39</v>
      </c>
      <c r="B94" s="85" t="s">
        <v>170</v>
      </c>
      <c r="C94" s="37">
        <f t="shared" si="47"/>
        <v>127</v>
      </c>
      <c r="D94" s="37">
        <v>88</v>
      </c>
      <c r="E94" s="83">
        <v>39</v>
      </c>
      <c r="F94" s="83">
        <v>0</v>
      </c>
      <c r="G94" s="83"/>
      <c r="H94" s="37">
        <f t="shared" si="48"/>
        <v>127</v>
      </c>
      <c r="I94" s="37">
        <f t="shared" si="49"/>
        <v>96</v>
      </c>
      <c r="J94" s="83">
        <v>31</v>
      </c>
      <c r="K94" s="83">
        <v>0</v>
      </c>
      <c r="L94" s="83">
        <v>46</v>
      </c>
      <c r="M94" s="83">
        <v>16</v>
      </c>
      <c r="N94" s="83">
        <v>0</v>
      </c>
      <c r="O94" s="83">
        <v>0</v>
      </c>
      <c r="P94" s="37">
        <v>3</v>
      </c>
      <c r="Q94" s="84">
        <v>31</v>
      </c>
      <c r="R94" s="37">
        <f t="shared" si="50"/>
        <v>96</v>
      </c>
      <c r="S94" s="115">
        <f t="shared" si="46"/>
        <v>32.29166666666667</v>
      </c>
      <c r="T94" s="39">
        <f t="shared" si="33"/>
        <v>127</v>
      </c>
    </row>
    <row r="95" spans="1:20" ht="17.25" customHeight="1">
      <c r="A95" s="81" t="s">
        <v>40</v>
      </c>
      <c r="B95" s="85" t="s">
        <v>172</v>
      </c>
      <c r="C95" s="37">
        <f t="shared" si="47"/>
        <v>155</v>
      </c>
      <c r="D95" s="37">
        <v>91</v>
      </c>
      <c r="E95" s="83">
        <v>64</v>
      </c>
      <c r="F95" s="83">
        <v>0</v>
      </c>
      <c r="G95" s="83"/>
      <c r="H95" s="37">
        <f t="shared" si="48"/>
        <v>155</v>
      </c>
      <c r="I95" s="37">
        <f t="shared" si="49"/>
        <v>111</v>
      </c>
      <c r="J95" s="83">
        <v>48</v>
      </c>
      <c r="K95" s="83">
        <v>1</v>
      </c>
      <c r="L95" s="83">
        <v>62</v>
      </c>
      <c r="M95" s="83">
        <v>0</v>
      </c>
      <c r="N95" s="83">
        <v>0</v>
      </c>
      <c r="O95" s="83">
        <v>0</v>
      </c>
      <c r="P95" s="37">
        <v>0</v>
      </c>
      <c r="Q95" s="84">
        <v>44</v>
      </c>
      <c r="R95" s="37">
        <f t="shared" si="50"/>
        <v>106</v>
      </c>
      <c r="S95" s="115">
        <f t="shared" si="46"/>
        <v>44.14414414414414</v>
      </c>
      <c r="T95" s="39">
        <f t="shared" si="33"/>
        <v>155</v>
      </c>
    </row>
    <row r="96" spans="1:20" ht="17.25" customHeight="1">
      <c r="A96" s="81" t="s">
        <v>11</v>
      </c>
      <c r="B96" s="85" t="s">
        <v>18</v>
      </c>
      <c r="C96" s="37">
        <f t="shared" si="47"/>
        <v>0</v>
      </c>
      <c r="D96" s="37"/>
      <c r="E96" s="83"/>
      <c r="F96" s="83"/>
      <c r="G96" s="83"/>
      <c r="H96" s="37">
        <f t="shared" si="48"/>
        <v>0</v>
      </c>
      <c r="I96" s="37">
        <f t="shared" si="49"/>
        <v>0</v>
      </c>
      <c r="J96" s="83"/>
      <c r="K96" s="83"/>
      <c r="L96" s="83"/>
      <c r="M96" s="83"/>
      <c r="N96" s="83"/>
      <c r="O96" s="83"/>
      <c r="P96" s="37"/>
      <c r="Q96" s="84"/>
      <c r="R96" s="37">
        <f t="shared" si="50"/>
        <v>0</v>
      </c>
      <c r="S96" s="115"/>
      <c r="T96" s="39">
        <f t="shared" si="33"/>
        <v>0</v>
      </c>
    </row>
    <row r="97" spans="1:21" s="150" customFormat="1" ht="17.25" customHeight="1">
      <c r="A97" s="133" t="s">
        <v>108</v>
      </c>
      <c r="B97" s="134" t="s">
        <v>109</v>
      </c>
      <c r="C97" s="102">
        <f>SUM(C98:C104)</f>
        <v>720</v>
      </c>
      <c r="D97" s="102">
        <f>SUM(D98:D104)</f>
        <v>463</v>
      </c>
      <c r="E97" s="102">
        <f>SUM(E98:E104)</f>
        <v>257</v>
      </c>
      <c r="F97" s="102">
        <f>SUM(F98:F104)</f>
        <v>0</v>
      </c>
      <c r="G97" s="102">
        <f>SUM(G98:G104)</f>
        <v>0</v>
      </c>
      <c r="H97" s="102">
        <f>SUM(J97:Q97)</f>
        <v>720</v>
      </c>
      <c r="I97" s="102">
        <f>SUM(J97:P97)</f>
        <v>389</v>
      </c>
      <c r="J97" s="102">
        <f aca="true" t="shared" si="51" ref="J97:Q97">SUM(J98:J104)</f>
        <v>135</v>
      </c>
      <c r="K97" s="102">
        <f t="shared" si="51"/>
        <v>3</v>
      </c>
      <c r="L97" s="102">
        <f t="shared" si="51"/>
        <v>250</v>
      </c>
      <c r="M97" s="102">
        <f t="shared" si="51"/>
        <v>1</v>
      </c>
      <c r="N97" s="102">
        <f t="shared" si="51"/>
        <v>0</v>
      </c>
      <c r="O97" s="102">
        <f t="shared" si="51"/>
        <v>0</v>
      </c>
      <c r="P97" s="102">
        <f t="shared" si="51"/>
        <v>0</v>
      </c>
      <c r="Q97" s="102">
        <f t="shared" si="51"/>
        <v>331</v>
      </c>
      <c r="R97" s="102">
        <f>SUM(L97:Q97)</f>
        <v>582</v>
      </c>
      <c r="S97" s="135">
        <f>(J97+K97)/I97*100</f>
        <v>35.47557840616967</v>
      </c>
      <c r="T97" s="78">
        <f t="shared" si="33"/>
        <v>720</v>
      </c>
      <c r="U97" s="78"/>
    </row>
    <row r="98" spans="1:20" ht="17.25" customHeight="1">
      <c r="A98" s="81" t="s">
        <v>26</v>
      </c>
      <c r="B98" s="85" t="s">
        <v>122</v>
      </c>
      <c r="C98" s="37">
        <f>SUM(D98:E98)</f>
        <v>3</v>
      </c>
      <c r="D98" s="37">
        <v>0</v>
      </c>
      <c r="E98" s="83">
        <v>3</v>
      </c>
      <c r="F98" s="83"/>
      <c r="G98" s="83"/>
      <c r="H98" s="37">
        <f aca="true" t="shared" si="52" ref="H98:H104">SUM(J98:Q98)</f>
        <v>3</v>
      </c>
      <c r="I98" s="37">
        <f aca="true" t="shared" si="53" ref="I98:I104">SUM(J98:P98)</f>
        <v>3</v>
      </c>
      <c r="J98" s="83">
        <v>1</v>
      </c>
      <c r="K98" s="83">
        <v>1</v>
      </c>
      <c r="L98" s="83">
        <v>1</v>
      </c>
      <c r="M98" s="83"/>
      <c r="N98" s="83"/>
      <c r="O98" s="83"/>
      <c r="P98" s="37"/>
      <c r="Q98" s="84">
        <v>0</v>
      </c>
      <c r="R98" s="37">
        <f aca="true" t="shared" si="54" ref="R98:R104">SUM(L98:Q98)</f>
        <v>1</v>
      </c>
      <c r="S98" s="115">
        <f aca="true" t="shared" si="55" ref="S98:S103">(J98+K98)/I98*100</f>
        <v>66.66666666666666</v>
      </c>
      <c r="T98" s="39">
        <f t="shared" si="33"/>
        <v>3</v>
      </c>
    </row>
    <row r="99" spans="1:20" ht="17.25" customHeight="1">
      <c r="A99" s="81" t="s">
        <v>27</v>
      </c>
      <c r="B99" s="85" t="s">
        <v>123</v>
      </c>
      <c r="C99" s="37">
        <f aca="true" t="shared" si="56" ref="C99:C104">SUM(D99:E99)</f>
        <v>110</v>
      </c>
      <c r="D99" s="37">
        <v>81</v>
      </c>
      <c r="E99" s="83">
        <v>29</v>
      </c>
      <c r="F99" s="83"/>
      <c r="G99" s="83"/>
      <c r="H99" s="37">
        <f t="shared" si="52"/>
        <v>110</v>
      </c>
      <c r="I99" s="37">
        <f t="shared" si="53"/>
        <v>67</v>
      </c>
      <c r="J99" s="83">
        <v>11</v>
      </c>
      <c r="K99" s="83"/>
      <c r="L99" s="83">
        <v>56</v>
      </c>
      <c r="M99" s="83"/>
      <c r="N99" s="83"/>
      <c r="O99" s="83"/>
      <c r="P99" s="37"/>
      <c r="Q99" s="84">
        <v>43</v>
      </c>
      <c r="R99" s="37">
        <f t="shared" si="54"/>
        <v>99</v>
      </c>
      <c r="S99" s="115">
        <f t="shared" si="55"/>
        <v>16.417910447761194</v>
      </c>
      <c r="T99" s="39">
        <f t="shared" si="33"/>
        <v>110</v>
      </c>
    </row>
    <row r="100" spans="1:20" ht="17.25" customHeight="1">
      <c r="A100" s="81" t="s">
        <v>28</v>
      </c>
      <c r="B100" s="85" t="s">
        <v>124</v>
      </c>
      <c r="C100" s="37">
        <f t="shared" si="56"/>
        <v>144</v>
      </c>
      <c r="D100" s="37">
        <v>94</v>
      </c>
      <c r="E100" s="83">
        <v>50</v>
      </c>
      <c r="F100" s="83"/>
      <c r="G100" s="83"/>
      <c r="H100" s="37">
        <f t="shared" si="52"/>
        <v>144</v>
      </c>
      <c r="I100" s="37">
        <f t="shared" si="53"/>
        <v>72</v>
      </c>
      <c r="J100" s="83">
        <v>25</v>
      </c>
      <c r="K100" s="83"/>
      <c r="L100" s="83">
        <v>47</v>
      </c>
      <c r="M100" s="83"/>
      <c r="N100" s="83"/>
      <c r="O100" s="83"/>
      <c r="P100" s="37"/>
      <c r="Q100" s="84">
        <v>72</v>
      </c>
      <c r="R100" s="37">
        <f t="shared" si="54"/>
        <v>119</v>
      </c>
      <c r="S100" s="115">
        <f t="shared" si="55"/>
        <v>34.72222222222222</v>
      </c>
      <c r="T100" s="39">
        <f t="shared" si="33"/>
        <v>144</v>
      </c>
    </row>
    <row r="101" spans="1:20" ht="17.25" customHeight="1">
      <c r="A101" s="81" t="s">
        <v>39</v>
      </c>
      <c r="B101" s="85" t="s">
        <v>125</v>
      </c>
      <c r="C101" s="37">
        <f t="shared" si="56"/>
        <v>184</v>
      </c>
      <c r="D101" s="37">
        <v>105</v>
      </c>
      <c r="E101" s="83">
        <v>79</v>
      </c>
      <c r="F101" s="83"/>
      <c r="G101" s="83"/>
      <c r="H101" s="37">
        <f t="shared" si="52"/>
        <v>184</v>
      </c>
      <c r="I101" s="37">
        <f t="shared" si="53"/>
        <v>103</v>
      </c>
      <c r="J101" s="83">
        <v>41</v>
      </c>
      <c r="K101" s="83"/>
      <c r="L101" s="83">
        <v>61</v>
      </c>
      <c r="M101" s="83">
        <v>1</v>
      </c>
      <c r="N101" s="83"/>
      <c r="O101" s="83"/>
      <c r="P101" s="37"/>
      <c r="Q101" s="84">
        <v>81</v>
      </c>
      <c r="R101" s="37">
        <f t="shared" si="54"/>
        <v>143</v>
      </c>
      <c r="S101" s="115">
        <f t="shared" si="55"/>
        <v>39.80582524271845</v>
      </c>
      <c r="T101" s="39">
        <f t="shared" si="33"/>
        <v>184</v>
      </c>
    </row>
    <row r="102" spans="1:20" ht="17.25" customHeight="1">
      <c r="A102" s="81" t="s">
        <v>40</v>
      </c>
      <c r="B102" s="85" t="s">
        <v>126</v>
      </c>
      <c r="C102" s="37">
        <f t="shared" si="56"/>
        <v>170</v>
      </c>
      <c r="D102" s="37">
        <v>97</v>
      </c>
      <c r="E102" s="83">
        <v>73</v>
      </c>
      <c r="F102" s="83"/>
      <c r="G102" s="83"/>
      <c r="H102" s="37">
        <f t="shared" si="52"/>
        <v>170</v>
      </c>
      <c r="I102" s="37">
        <f t="shared" si="53"/>
        <v>108</v>
      </c>
      <c r="J102" s="83">
        <v>38</v>
      </c>
      <c r="K102" s="83">
        <v>2</v>
      </c>
      <c r="L102" s="83">
        <v>68</v>
      </c>
      <c r="M102" s="83"/>
      <c r="N102" s="83"/>
      <c r="O102" s="83"/>
      <c r="P102" s="37"/>
      <c r="Q102" s="84">
        <v>62</v>
      </c>
      <c r="R102" s="37">
        <f t="shared" si="54"/>
        <v>130</v>
      </c>
      <c r="S102" s="115">
        <f t="shared" si="55"/>
        <v>37.03703703703704</v>
      </c>
      <c r="T102" s="39">
        <f t="shared" si="33"/>
        <v>170</v>
      </c>
    </row>
    <row r="103" spans="1:20" ht="17.25" customHeight="1">
      <c r="A103" s="81" t="s">
        <v>41</v>
      </c>
      <c r="B103" s="85" t="s">
        <v>121</v>
      </c>
      <c r="C103" s="37">
        <f t="shared" si="56"/>
        <v>109</v>
      </c>
      <c r="D103" s="37">
        <v>86</v>
      </c>
      <c r="E103" s="83">
        <v>23</v>
      </c>
      <c r="F103" s="83"/>
      <c r="G103" s="83"/>
      <c r="H103" s="37">
        <f t="shared" si="52"/>
        <v>109</v>
      </c>
      <c r="I103" s="37">
        <f t="shared" si="53"/>
        <v>36</v>
      </c>
      <c r="J103" s="83">
        <v>19</v>
      </c>
      <c r="K103" s="83"/>
      <c r="L103" s="83">
        <v>17</v>
      </c>
      <c r="M103" s="83"/>
      <c r="N103" s="83"/>
      <c r="O103" s="83"/>
      <c r="P103" s="37"/>
      <c r="Q103" s="84">
        <v>73</v>
      </c>
      <c r="R103" s="37">
        <f t="shared" si="54"/>
        <v>90</v>
      </c>
      <c r="S103" s="115">
        <f t="shared" si="55"/>
        <v>52.77777777777778</v>
      </c>
      <c r="T103" s="39">
        <f t="shared" si="33"/>
        <v>109</v>
      </c>
    </row>
    <row r="104" spans="1:20" ht="17.25" customHeight="1">
      <c r="A104" s="81" t="s">
        <v>11</v>
      </c>
      <c r="B104" s="85" t="s">
        <v>18</v>
      </c>
      <c r="C104" s="37">
        <f t="shared" si="56"/>
        <v>0</v>
      </c>
      <c r="D104" s="37"/>
      <c r="E104" s="83"/>
      <c r="F104" s="83"/>
      <c r="G104" s="83"/>
      <c r="H104" s="37">
        <f t="shared" si="52"/>
        <v>0</v>
      </c>
      <c r="I104" s="37">
        <f t="shared" si="53"/>
        <v>0</v>
      </c>
      <c r="J104" s="83"/>
      <c r="K104" s="83"/>
      <c r="L104" s="83"/>
      <c r="M104" s="83"/>
      <c r="N104" s="83"/>
      <c r="O104" s="83"/>
      <c r="P104" s="37"/>
      <c r="Q104" s="84"/>
      <c r="R104" s="37">
        <f t="shared" si="54"/>
        <v>0</v>
      </c>
      <c r="S104" s="115"/>
      <c r="T104" s="39">
        <f t="shared" si="33"/>
        <v>0</v>
      </c>
    </row>
    <row r="105" spans="1:21" s="150" customFormat="1" ht="17.25" customHeight="1">
      <c r="A105" s="133" t="s">
        <v>110</v>
      </c>
      <c r="B105" s="134" t="s">
        <v>111</v>
      </c>
      <c r="C105" s="102">
        <f>SUM(C106:C112)</f>
        <v>888</v>
      </c>
      <c r="D105" s="102">
        <f aca="true" t="shared" si="57" ref="D105:R105">SUM(D106:D112)</f>
        <v>660</v>
      </c>
      <c r="E105" s="102">
        <f t="shared" si="57"/>
        <v>228</v>
      </c>
      <c r="F105" s="102">
        <f t="shared" si="57"/>
        <v>0</v>
      </c>
      <c r="G105" s="102">
        <f t="shared" si="57"/>
        <v>0</v>
      </c>
      <c r="H105" s="102">
        <f t="shared" si="57"/>
        <v>888</v>
      </c>
      <c r="I105" s="102">
        <f t="shared" si="57"/>
        <v>631</v>
      </c>
      <c r="J105" s="102">
        <f t="shared" si="57"/>
        <v>88</v>
      </c>
      <c r="K105" s="102">
        <f t="shared" si="57"/>
        <v>3</v>
      </c>
      <c r="L105" s="102">
        <f t="shared" si="57"/>
        <v>539</v>
      </c>
      <c r="M105" s="102">
        <f t="shared" si="57"/>
        <v>0</v>
      </c>
      <c r="N105" s="102">
        <f t="shared" si="57"/>
        <v>1</v>
      </c>
      <c r="O105" s="102">
        <f t="shared" si="57"/>
        <v>0</v>
      </c>
      <c r="P105" s="102">
        <f t="shared" si="57"/>
        <v>0</v>
      </c>
      <c r="Q105" s="102">
        <f t="shared" si="57"/>
        <v>257</v>
      </c>
      <c r="R105" s="102">
        <f t="shared" si="57"/>
        <v>797</v>
      </c>
      <c r="S105" s="135">
        <f>(J105+K105)/I105*100</f>
        <v>14.421553090332806</v>
      </c>
      <c r="T105" s="78">
        <f t="shared" si="33"/>
        <v>888</v>
      </c>
      <c r="U105" s="78"/>
    </row>
    <row r="106" spans="1:20" ht="17.25" customHeight="1">
      <c r="A106" s="81" t="s">
        <v>26</v>
      </c>
      <c r="B106" s="85" t="s">
        <v>115</v>
      </c>
      <c r="C106" s="37">
        <f aca="true" t="shared" si="58" ref="C106:C112">SUM(D106:E106)</f>
        <v>13</v>
      </c>
      <c r="D106" s="37">
        <v>4</v>
      </c>
      <c r="E106" s="83">
        <v>9</v>
      </c>
      <c r="F106" s="83">
        <v>0</v>
      </c>
      <c r="G106" s="83"/>
      <c r="H106" s="37">
        <f aca="true" t="shared" si="59" ref="H106:H111">SUM(J106:Q106)</f>
        <v>13</v>
      </c>
      <c r="I106" s="37">
        <f aca="true" t="shared" si="60" ref="I106:I111">SUM(J106:P106)</f>
        <v>13</v>
      </c>
      <c r="J106" s="83">
        <v>4</v>
      </c>
      <c r="K106" s="83">
        <v>0</v>
      </c>
      <c r="L106" s="83">
        <v>9</v>
      </c>
      <c r="M106" s="83">
        <v>0</v>
      </c>
      <c r="N106" s="83">
        <v>0</v>
      </c>
      <c r="O106" s="83">
        <v>0</v>
      </c>
      <c r="P106" s="37">
        <v>0</v>
      </c>
      <c r="Q106" s="84">
        <v>0</v>
      </c>
      <c r="R106" s="37">
        <f aca="true" t="shared" si="61" ref="R106:R111">SUM(L106:Q106)</f>
        <v>9</v>
      </c>
      <c r="S106" s="115">
        <f aca="true" t="shared" si="62" ref="S106:S111">(J106+K106)/I106*100</f>
        <v>30.76923076923077</v>
      </c>
      <c r="T106" s="39">
        <f t="shared" si="33"/>
        <v>13</v>
      </c>
    </row>
    <row r="107" spans="1:20" ht="17.25" customHeight="1">
      <c r="A107" s="81" t="s">
        <v>27</v>
      </c>
      <c r="B107" s="85" t="s">
        <v>116</v>
      </c>
      <c r="C107" s="37">
        <f t="shared" si="58"/>
        <v>126</v>
      </c>
      <c r="D107" s="37">
        <v>89</v>
      </c>
      <c r="E107" s="83">
        <v>37</v>
      </c>
      <c r="F107" s="83">
        <v>0</v>
      </c>
      <c r="G107" s="83"/>
      <c r="H107" s="37">
        <f t="shared" si="59"/>
        <v>126</v>
      </c>
      <c r="I107" s="37">
        <f t="shared" si="60"/>
        <v>87</v>
      </c>
      <c r="J107" s="83">
        <v>15</v>
      </c>
      <c r="K107" s="83">
        <v>0</v>
      </c>
      <c r="L107" s="83">
        <v>72</v>
      </c>
      <c r="M107" s="83">
        <v>0</v>
      </c>
      <c r="N107" s="83">
        <v>0</v>
      </c>
      <c r="O107" s="83">
        <v>0</v>
      </c>
      <c r="P107" s="37">
        <v>0</v>
      </c>
      <c r="Q107" s="84">
        <v>39</v>
      </c>
      <c r="R107" s="37">
        <f t="shared" si="61"/>
        <v>111</v>
      </c>
      <c r="S107" s="115">
        <f t="shared" si="62"/>
        <v>17.24137931034483</v>
      </c>
      <c r="T107" s="39">
        <f t="shared" si="33"/>
        <v>126</v>
      </c>
    </row>
    <row r="108" spans="1:20" ht="17.25" customHeight="1">
      <c r="A108" s="81" t="s">
        <v>28</v>
      </c>
      <c r="B108" s="85" t="s">
        <v>117</v>
      </c>
      <c r="C108" s="37">
        <f t="shared" si="58"/>
        <v>206</v>
      </c>
      <c r="D108" s="37">
        <v>163</v>
      </c>
      <c r="E108" s="83">
        <v>43</v>
      </c>
      <c r="F108" s="83">
        <v>0</v>
      </c>
      <c r="G108" s="83"/>
      <c r="H108" s="37">
        <f t="shared" si="59"/>
        <v>206</v>
      </c>
      <c r="I108" s="37">
        <f t="shared" si="60"/>
        <v>142</v>
      </c>
      <c r="J108" s="83">
        <v>17</v>
      </c>
      <c r="K108" s="83">
        <v>0</v>
      </c>
      <c r="L108" s="83">
        <v>124</v>
      </c>
      <c r="M108" s="83">
        <v>0</v>
      </c>
      <c r="N108" s="83">
        <v>1</v>
      </c>
      <c r="O108" s="83">
        <v>0</v>
      </c>
      <c r="P108" s="37">
        <v>0</v>
      </c>
      <c r="Q108" s="84">
        <v>64</v>
      </c>
      <c r="R108" s="37">
        <f t="shared" si="61"/>
        <v>189</v>
      </c>
      <c r="S108" s="115">
        <f t="shared" si="62"/>
        <v>11.971830985915492</v>
      </c>
      <c r="T108" s="39">
        <f t="shared" si="33"/>
        <v>206</v>
      </c>
    </row>
    <row r="109" spans="1:20" ht="17.25" customHeight="1">
      <c r="A109" s="81" t="s">
        <v>39</v>
      </c>
      <c r="B109" s="85" t="s">
        <v>118</v>
      </c>
      <c r="C109" s="37">
        <f t="shared" si="58"/>
        <v>150</v>
      </c>
      <c r="D109" s="37">
        <v>115</v>
      </c>
      <c r="E109" s="83">
        <v>35</v>
      </c>
      <c r="F109" s="83">
        <v>0</v>
      </c>
      <c r="G109" s="83"/>
      <c r="H109" s="37">
        <f t="shared" si="59"/>
        <v>150</v>
      </c>
      <c r="I109" s="37">
        <f t="shared" si="60"/>
        <v>138</v>
      </c>
      <c r="J109" s="83">
        <v>14</v>
      </c>
      <c r="K109" s="83">
        <v>0</v>
      </c>
      <c r="L109" s="83">
        <v>124</v>
      </c>
      <c r="M109" s="83">
        <v>0</v>
      </c>
      <c r="N109" s="83">
        <v>0</v>
      </c>
      <c r="O109" s="83">
        <v>0</v>
      </c>
      <c r="P109" s="37">
        <v>0</v>
      </c>
      <c r="Q109" s="84">
        <v>12</v>
      </c>
      <c r="R109" s="37">
        <f t="shared" si="61"/>
        <v>136</v>
      </c>
      <c r="S109" s="115">
        <f t="shared" si="62"/>
        <v>10.144927536231885</v>
      </c>
      <c r="T109" s="39">
        <f t="shared" si="33"/>
        <v>150</v>
      </c>
    </row>
    <row r="110" spans="1:20" ht="17.25" customHeight="1">
      <c r="A110" s="81" t="s">
        <v>40</v>
      </c>
      <c r="B110" s="85" t="s">
        <v>119</v>
      </c>
      <c r="C110" s="37">
        <f t="shared" si="58"/>
        <v>138</v>
      </c>
      <c r="D110" s="37">
        <v>100</v>
      </c>
      <c r="E110" s="83">
        <v>38</v>
      </c>
      <c r="F110" s="83">
        <v>0</v>
      </c>
      <c r="G110" s="83"/>
      <c r="H110" s="37">
        <f t="shared" si="59"/>
        <v>138</v>
      </c>
      <c r="I110" s="37">
        <f t="shared" si="60"/>
        <v>82</v>
      </c>
      <c r="J110" s="83">
        <v>15</v>
      </c>
      <c r="K110" s="83">
        <v>1</v>
      </c>
      <c r="L110" s="83">
        <v>66</v>
      </c>
      <c r="M110" s="83">
        <v>0</v>
      </c>
      <c r="N110" s="83">
        <v>0</v>
      </c>
      <c r="O110" s="83">
        <v>0</v>
      </c>
      <c r="P110" s="37">
        <v>0</v>
      </c>
      <c r="Q110" s="84">
        <v>56</v>
      </c>
      <c r="R110" s="37">
        <f t="shared" si="61"/>
        <v>122</v>
      </c>
      <c r="S110" s="115">
        <f t="shared" si="62"/>
        <v>19.51219512195122</v>
      </c>
      <c r="T110" s="39">
        <f t="shared" si="33"/>
        <v>138</v>
      </c>
    </row>
    <row r="111" spans="1:20" ht="17.25" customHeight="1">
      <c r="A111" s="81" t="s">
        <v>41</v>
      </c>
      <c r="B111" s="85" t="s">
        <v>120</v>
      </c>
      <c r="C111" s="37">
        <f t="shared" si="58"/>
        <v>171</v>
      </c>
      <c r="D111" s="37">
        <v>130</v>
      </c>
      <c r="E111" s="83">
        <v>41</v>
      </c>
      <c r="F111" s="83">
        <v>0</v>
      </c>
      <c r="G111" s="83"/>
      <c r="H111" s="37">
        <f t="shared" si="59"/>
        <v>171</v>
      </c>
      <c r="I111" s="37">
        <f t="shared" si="60"/>
        <v>104</v>
      </c>
      <c r="J111" s="83">
        <v>10</v>
      </c>
      <c r="K111" s="83">
        <v>2</v>
      </c>
      <c r="L111" s="83">
        <v>92</v>
      </c>
      <c r="M111" s="83">
        <v>0</v>
      </c>
      <c r="N111" s="83">
        <v>0</v>
      </c>
      <c r="O111" s="83">
        <v>0</v>
      </c>
      <c r="P111" s="37">
        <v>0</v>
      </c>
      <c r="Q111" s="84">
        <v>67</v>
      </c>
      <c r="R111" s="37">
        <f t="shared" si="61"/>
        <v>159</v>
      </c>
      <c r="S111" s="115">
        <f t="shared" si="62"/>
        <v>11.538461538461538</v>
      </c>
      <c r="T111" s="39">
        <f t="shared" si="33"/>
        <v>171</v>
      </c>
    </row>
    <row r="112" spans="1:20" ht="17.25" customHeight="1">
      <c r="A112" s="81">
        <v>7</v>
      </c>
      <c r="B112" s="85" t="s">
        <v>194</v>
      </c>
      <c r="C112" s="37">
        <f t="shared" si="58"/>
        <v>84</v>
      </c>
      <c r="D112" s="37">
        <v>59</v>
      </c>
      <c r="E112" s="83">
        <v>25</v>
      </c>
      <c r="F112" s="83">
        <v>0</v>
      </c>
      <c r="G112" s="83"/>
      <c r="H112" s="37">
        <f>SUM(J112:Q112)</f>
        <v>84</v>
      </c>
      <c r="I112" s="37">
        <f>SUM(J112:P112)</f>
        <v>65</v>
      </c>
      <c r="J112" s="83">
        <v>13</v>
      </c>
      <c r="K112" s="83">
        <v>0</v>
      </c>
      <c r="L112" s="83">
        <v>52</v>
      </c>
      <c r="M112" s="83">
        <v>0</v>
      </c>
      <c r="N112" s="83">
        <v>0</v>
      </c>
      <c r="O112" s="83">
        <v>0</v>
      </c>
      <c r="P112" s="37">
        <v>0</v>
      </c>
      <c r="Q112" s="84">
        <v>19</v>
      </c>
      <c r="R112" s="37">
        <f>SUM(L112:Q112)</f>
        <v>71</v>
      </c>
      <c r="S112" s="115">
        <f>(J112+K112)/I112*100</f>
        <v>20</v>
      </c>
      <c r="T112" s="39">
        <f t="shared" si="33"/>
        <v>84</v>
      </c>
    </row>
    <row r="113" spans="1:20" ht="17.25" customHeight="1">
      <c r="A113" s="81" t="s">
        <v>11</v>
      </c>
      <c r="B113" s="85" t="s">
        <v>11</v>
      </c>
      <c r="C113" s="37"/>
      <c r="D113" s="37"/>
      <c r="E113" s="83"/>
      <c r="F113" s="83"/>
      <c r="G113" s="83"/>
      <c r="H113" s="37"/>
      <c r="I113" s="37"/>
      <c r="J113" s="83"/>
      <c r="K113" s="83"/>
      <c r="L113" s="83"/>
      <c r="M113" s="83"/>
      <c r="N113" s="83"/>
      <c r="O113" s="83"/>
      <c r="P113" s="37"/>
      <c r="Q113" s="84"/>
      <c r="R113" s="117"/>
      <c r="S113" s="115"/>
      <c r="T113" s="39">
        <f t="shared" si="33"/>
        <v>0</v>
      </c>
    </row>
    <row r="114" spans="1:20" ht="14.25" customHeight="1">
      <c r="A114" s="86"/>
      <c r="B114" s="87"/>
      <c r="C114" s="118"/>
      <c r="D114" s="118"/>
      <c r="E114" s="88"/>
      <c r="F114" s="88"/>
      <c r="G114" s="88"/>
      <c r="H114" s="118"/>
      <c r="I114" s="118"/>
      <c r="J114" s="88"/>
      <c r="K114" s="88"/>
      <c r="L114" s="88"/>
      <c r="M114" s="88"/>
      <c r="N114" s="89"/>
      <c r="O114" s="89"/>
      <c r="P114" s="38"/>
      <c r="Q114" s="90"/>
      <c r="R114" s="119"/>
      <c r="S114" s="120"/>
      <c r="T114" s="39"/>
    </row>
    <row r="115" spans="1:21" s="93" customFormat="1" ht="18.75">
      <c r="A115" s="206" t="s">
        <v>198</v>
      </c>
      <c r="B115" s="206"/>
      <c r="C115" s="206"/>
      <c r="D115" s="206"/>
      <c r="E115" s="206"/>
      <c r="F115" s="30"/>
      <c r="G115" s="30"/>
      <c r="H115" s="30"/>
      <c r="I115" s="30"/>
      <c r="J115" s="30"/>
      <c r="K115" s="30"/>
      <c r="L115" s="30"/>
      <c r="M115" s="209" t="str">
        <f>A115</f>
        <v>Đồng Tháp, ngày 05 tháng 12 năm 2016</v>
      </c>
      <c r="N115" s="209"/>
      <c r="O115" s="209"/>
      <c r="P115" s="209"/>
      <c r="Q115" s="209"/>
      <c r="R115" s="209"/>
      <c r="S115" s="209"/>
      <c r="T115" s="91"/>
      <c r="U115" s="92"/>
    </row>
    <row r="116" spans="1:21" s="96" customFormat="1" ht="19.5" customHeight="1">
      <c r="A116" s="210" t="s">
        <v>3</v>
      </c>
      <c r="B116" s="210"/>
      <c r="C116" s="210"/>
      <c r="D116" s="210"/>
      <c r="E116" s="210"/>
      <c r="F116" s="31"/>
      <c r="G116" s="31"/>
      <c r="H116" s="31"/>
      <c r="I116" s="31"/>
      <c r="J116" s="31"/>
      <c r="K116" s="31"/>
      <c r="L116" s="31"/>
      <c r="M116" s="31"/>
      <c r="N116" s="207" t="s">
        <v>199</v>
      </c>
      <c r="O116" s="207"/>
      <c r="P116" s="207"/>
      <c r="Q116" s="207"/>
      <c r="R116" s="207"/>
      <c r="S116" s="207"/>
      <c r="T116" s="94"/>
      <c r="U116" s="95"/>
    </row>
    <row r="117" spans="1:21" s="153" customFormat="1" ht="18.75">
      <c r="A117" s="34"/>
      <c r="B117" s="211"/>
      <c r="C117" s="211"/>
      <c r="D117" s="211"/>
      <c r="E117" s="32"/>
      <c r="F117" s="32"/>
      <c r="G117" s="32"/>
      <c r="H117" s="32"/>
      <c r="I117" s="32"/>
      <c r="J117" s="32"/>
      <c r="K117" s="32"/>
      <c r="L117" s="32"/>
      <c r="M117" s="32"/>
      <c r="N117" s="180" t="s">
        <v>184</v>
      </c>
      <c r="O117" s="180"/>
      <c r="P117" s="180"/>
      <c r="Q117" s="180"/>
      <c r="R117" s="180"/>
      <c r="S117" s="180"/>
      <c r="T117" s="34"/>
      <c r="U117" s="34"/>
    </row>
    <row r="118" spans="1:21" s="153" customFormat="1" ht="18.75">
      <c r="A118" s="34"/>
      <c r="B118" s="34"/>
      <c r="C118" s="34"/>
      <c r="D118" s="32"/>
      <c r="E118" s="32"/>
      <c r="F118" s="32"/>
      <c r="G118" s="32"/>
      <c r="H118" s="32"/>
      <c r="I118" s="32"/>
      <c r="J118" s="32"/>
      <c r="K118" s="32"/>
      <c r="L118" s="32"/>
      <c r="M118" s="32"/>
      <c r="N118" s="32"/>
      <c r="O118" s="32"/>
      <c r="P118" s="32"/>
      <c r="Q118" s="32"/>
      <c r="R118" s="34"/>
      <c r="S118" s="121"/>
      <c r="T118" s="34"/>
      <c r="U118" s="34"/>
    </row>
    <row r="119" spans="1:21" s="153" customFormat="1" ht="18.75" hidden="1">
      <c r="A119" s="34" t="s">
        <v>23</v>
      </c>
      <c r="B119" s="34"/>
      <c r="C119" s="34"/>
      <c r="D119" s="32"/>
      <c r="E119" s="32"/>
      <c r="F119" s="32"/>
      <c r="G119" s="32"/>
      <c r="H119" s="32"/>
      <c r="I119" s="32"/>
      <c r="J119" s="32"/>
      <c r="K119" s="32"/>
      <c r="L119" s="32"/>
      <c r="M119" s="32"/>
      <c r="N119" s="32"/>
      <c r="O119" s="32"/>
      <c r="P119" s="32"/>
      <c r="Q119" s="32"/>
      <c r="R119" s="34"/>
      <c r="S119" s="121"/>
      <c r="T119" s="34"/>
      <c r="U119" s="34"/>
    </row>
    <row r="120" spans="1:21" s="153" customFormat="1" ht="18.75" hidden="1">
      <c r="A120" s="34"/>
      <c r="B120" s="191" t="s">
        <v>29</v>
      </c>
      <c r="C120" s="191"/>
      <c r="D120" s="191"/>
      <c r="E120" s="191"/>
      <c r="F120" s="191"/>
      <c r="G120" s="191"/>
      <c r="H120" s="191"/>
      <c r="I120" s="191"/>
      <c r="J120" s="191"/>
      <c r="K120" s="191"/>
      <c r="L120" s="191"/>
      <c r="M120" s="191"/>
      <c r="N120" s="191"/>
      <c r="O120" s="191"/>
      <c r="P120" s="32"/>
      <c r="Q120" s="32"/>
      <c r="R120" s="34"/>
      <c r="S120" s="121"/>
      <c r="T120" s="34"/>
      <c r="U120" s="34"/>
    </row>
    <row r="121" spans="1:21" s="153" customFormat="1" ht="18.75" hidden="1">
      <c r="A121" s="34"/>
      <c r="B121" s="191" t="s">
        <v>33</v>
      </c>
      <c r="C121" s="191"/>
      <c r="D121" s="191"/>
      <c r="E121" s="191"/>
      <c r="F121" s="191"/>
      <c r="G121" s="191"/>
      <c r="H121" s="191"/>
      <c r="I121" s="191"/>
      <c r="J121" s="191"/>
      <c r="K121" s="191"/>
      <c r="L121" s="191"/>
      <c r="M121" s="191"/>
      <c r="N121" s="191"/>
      <c r="O121" s="191"/>
      <c r="P121" s="32"/>
      <c r="Q121" s="32"/>
      <c r="R121" s="34"/>
      <c r="S121" s="121"/>
      <c r="T121" s="34"/>
      <c r="U121" s="34"/>
    </row>
    <row r="122" spans="1:21" s="153" customFormat="1" ht="18.75" hidden="1">
      <c r="A122" s="34"/>
      <c r="B122" s="191" t="s">
        <v>30</v>
      </c>
      <c r="C122" s="191"/>
      <c r="D122" s="191"/>
      <c r="E122" s="191"/>
      <c r="F122" s="191"/>
      <c r="G122" s="191"/>
      <c r="H122" s="191"/>
      <c r="I122" s="191"/>
      <c r="J122" s="191"/>
      <c r="K122" s="191"/>
      <c r="L122" s="191"/>
      <c r="M122" s="191"/>
      <c r="N122" s="191"/>
      <c r="O122" s="191"/>
      <c r="P122" s="32"/>
      <c r="Q122" s="32"/>
      <c r="R122" s="34"/>
      <c r="S122" s="121"/>
      <c r="T122" s="34"/>
      <c r="U122" s="34"/>
    </row>
    <row r="123" spans="1:21" s="153" customFormat="1" ht="15.75" customHeight="1" hidden="1">
      <c r="A123" s="33"/>
      <c r="B123" s="181" t="s">
        <v>31</v>
      </c>
      <c r="C123" s="181"/>
      <c r="D123" s="181"/>
      <c r="E123" s="181"/>
      <c r="F123" s="181"/>
      <c r="G123" s="181"/>
      <c r="H123" s="181"/>
      <c r="I123" s="181"/>
      <c r="J123" s="181"/>
      <c r="K123" s="181"/>
      <c r="L123" s="181"/>
      <c r="M123" s="181"/>
      <c r="N123" s="181"/>
      <c r="O123" s="181"/>
      <c r="P123" s="33"/>
      <c r="Q123" s="34"/>
      <c r="R123" s="34"/>
      <c r="S123" s="121"/>
      <c r="T123" s="34"/>
      <c r="U123" s="34"/>
    </row>
    <row r="124" spans="1:21" s="153" customFormat="1" ht="15.75" customHeight="1">
      <c r="A124" s="33"/>
      <c r="B124" s="33"/>
      <c r="C124" s="33"/>
      <c r="D124" s="33"/>
      <c r="E124" s="33"/>
      <c r="F124" s="33"/>
      <c r="G124" s="33"/>
      <c r="H124" s="33"/>
      <c r="I124" s="33"/>
      <c r="J124" s="33"/>
      <c r="K124" s="33"/>
      <c r="L124" s="33"/>
      <c r="M124" s="33"/>
      <c r="N124" s="33"/>
      <c r="O124" s="33"/>
      <c r="P124" s="33"/>
      <c r="Q124" s="34"/>
      <c r="R124" s="34"/>
      <c r="S124" s="121"/>
      <c r="T124" s="34"/>
      <c r="U124" s="34"/>
    </row>
    <row r="125" spans="1:21" s="153" customFormat="1" ht="15.75" customHeight="1">
      <c r="A125" s="33"/>
      <c r="B125" s="33"/>
      <c r="C125" s="33"/>
      <c r="D125" s="33"/>
      <c r="E125" s="33"/>
      <c r="F125" s="33"/>
      <c r="G125" s="33"/>
      <c r="H125" s="33"/>
      <c r="I125" s="33"/>
      <c r="J125" s="33"/>
      <c r="K125" s="33"/>
      <c r="L125" s="33"/>
      <c r="M125" s="33"/>
      <c r="N125" s="33"/>
      <c r="O125" s="33"/>
      <c r="P125" s="33"/>
      <c r="Q125" s="34"/>
      <c r="R125" s="34"/>
      <c r="S125" s="121"/>
      <c r="T125" s="34"/>
      <c r="U125" s="34"/>
    </row>
    <row r="126" spans="1:21" s="153" customFormat="1" ht="18.75">
      <c r="A126" s="33"/>
      <c r="B126" s="33"/>
      <c r="C126" s="33"/>
      <c r="D126" s="33"/>
      <c r="E126" s="33"/>
      <c r="F126" s="33"/>
      <c r="G126" s="33"/>
      <c r="H126" s="33"/>
      <c r="I126" s="33"/>
      <c r="J126" s="33"/>
      <c r="K126" s="33"/>
      <c r="L126" s="33"/>
      <c r="M126" s="33"/>
      <c r="N126" s="33"/>
      <c r="O126" s="33"/>
      <c r="P126" s="33"/>
      <c r="Q126" s="34"/>
      <c r="R126" s="34"/>
      <c r="S126" s="121"/>
      <c r="T126" s="34"/>
      <c r="U126" s="34"/>
    </row>
    <row r="127" spans="1:21" s="153" customFormat="1" ht="18.75">
      <c r="A127" s="34"/>
      <c r="B127" s="34"/>
      <c r="C127" s="34"/>
      <c r="D127" s="34"/>
      <c r="E127" s="34"/>
      <c r="F127" s="34"/>
      <c r="G127" s="34"/>
      <c r="H127" s="34"/>
      <c r="I127" s="34"/>
      <c r="J127" s="34"/>
      <c r="K127" s="34"/>
      <c r="L127" s="34"/>
      <c r="M127" s="34"/>
      <c r="N127" s="34"/>
      <c r="O127" s="34"/>
      <c r="P127" s="34"/>
      <c r="Q127" s="34"/>
      <c r="R127" s="34"/>
      <c r="S127" s="121"/>
      <c r="T127" s="34"/>
      <c r="U127" s="34"/>
    </row>
    <row r="128" spans="1:21" s="153" customFormat="1" ht="18.75">
      <c r="A128" s="180" t="s">
        <v>183</v>
      </c>
      <c r="B128" s="180"/>
      <c r="C128" s="180"/>
      <c r="D128" s="180"/>
      <c r="E128" s="180"/>
      <c r="F128" s="34"/>
      <c r="G128" s="34"/>
      <c r="H128" s="34"/>
      <c r="I128" s="34"/>
      <c r="J128" s="34"/>
      <c r="K128" s="34"/>
      <c r="L128" s="34"/>
      <c r="M128" s="34"/>
      <c r="N128" s="180" t="s">
        <v>167</v>
      </c>
      <c r="O128" s="180"/>
      <c r="P128" s="180"/>
      <c r="Q128" s="180"/>
      <c r="R128" s="180"/>
      <c r="S128" s="180"/>
      <c r="T128" s="34"/>
      <c r="U128" s="34"/>
    </row>
    <row r="129" spans="1:20" ht="15.75">
      <c r="A129" s="39"/>
      <c r="B129" s="39"/>
      <c r="C129" s="122"/>
      <c r="D129" s="122"/>
      <c r="E129" s="39"/>
      <c r="F129" s="39"/>
      <c r="G129" s="39"/>
      <c r="H129" s="122"/>
      <c r="I129" s="122"/>
      <c r="J129" s="39"/>
      <c r="K129" s="39"/>
      <c r="M129" s="39"/>
      <c r="N129" s="39"/>
      <c r="O129" s="39"/>
      <c r="P129" s="39"/>
      <c r="Q129" s="39"/>
      <c r="R129" s="122"/>
      <c r="T129" s="39"/>
    </row>
    <row r="130" spans="1:20" ht="15.75">
      <c r="A130" s="39"/>
      <c r="B130" s="39"/>
      <c r="C130" s="122"/>
      <c r="D130" s="122"/>
      <c r="E130" s="39"/>
      <c r="F130" s="39"/>
      <c r="G130" s="39"/>
      <c r="H130" s="122"/>
      <c r="I130" s="122"/>
      <c r="J130" s="39"/>
      <c r="K130" s="39"/>
      <c r="M130" s="39"/>
      <c r="N130" s="39"/>
      <c r="O130" s="39"/>
      <c r="P130" s="39"/>
      <c r="Q130" s="39"/>
      <c r="R130" s="122"/>
      <c r="T130" s="39"/>
    </row>
    <row r="131" spans="1:20" ht="15.75">
      <c r="A131" s="39"/>
      <c r="B131" s="39"/>
      <c r="C131" s="122"/>
      <c r="D131" s="122"/>
      <c r="E131" s="39"/>
      <c r="F131" s="39"/>
      <c r="G131" s="39"/>
      <c r="H131" s="122"/>
      <c r="I131" s="122"/>
      <c r="J131" s="39"/>
      <c r="K131" s="39"/>
      <c r="M131" s="39"/>
      <c r="N131" s="39"/>
      <c r="O131" s="39"/>
      <c r="P131" s="39"/>
      <c r="Q131" s="39"/>
      <c r="R131" s="122"/>
      <c r="T131" s="39"/>
    </row>
    <row r="132" spans="1:20" ht="15.75">
      <c r="A132" s="39"/>
      <c r="B132" s="39"/>
      <c r="C132" s="122"/>
      <c r="D132" s="122"/>
      <c r="E132" s="39"/>
      <c r="F132" s="39"/>
      <c r="G132" s="39"/>
      <c r="H132" s="122"/>
      <c r="I132" s="122"/>
      <c r="J132" s="39"/>
      <c r="K132" s="39"/>
      <c r="M132" s="39"/>
      <c r="N132" s="39"/>
      <c r="O132" s="39"/>
      <c r="P132" s="39"/>
      <c r="Q132" s="39"/>
      <c r="R132" s="122"/>
      <c r="T132" s="39"/>
    </row>
    <row r="133" spans="1:20" ht="15.75">
      <c r="A133" s="39"/>
      <c r="B133" s="39"/>
      <c r="C133" s="122"/>
      <c r="D133" s="122"/>
      <c r="E133" s="39"/>
      <c r="F133" s="39"/>
      <c r="G133" s="39"/>
      <c r="H133" s="122"/>
      <c r="I133" s="122"/>
      <c r="J133" s="39"/>
      <c r="K133" s="39"/>
      <c r="M133" s="39"/>
      <c r="N133" s="39"/>
      <c r="O133" s="39"/>
      <c r="P133" s="39"/>
      <c r="Q133" s="39"/>
      <c r="R133" s="122"/>
      <c r="T133" s="39"/>
    </row>
    <row r="134" spans="1:20" ht="15.75">
      <c r="A134" s="39"/>
      <c r="B134" s="39"/>
      <c r="C134" s="122"/>
      <c r="D134" s="122"/>
      <c r="E134" s="39"/>
      <c r="F134" s="39"/>
      <c r="G134" s="39"/>
      <c r="H134" s="122"/>
      <c r="I134" s="122"/>
      <c r="J134" s="39"/>
      <c r="K134" s="39"/>
      <c r="M134" s="39"/>
      <c r="N134" s="39"/>
      <c r="O134" s="39"/>
      <c r="P134" s="39"/>
      <c r="Q134" s="39"/>
      <c r="R134" s="122"/>
      <c r="T134" s="39"/>
    </row>
    <row r="135" spans="1:20" ht="15.75">
      <c r="A135" s="39"/>
      <c r="B135" s="39"/>
      <c r="C135" s="122"/>
      <c r="D135" s="122"/>
      <c r="E135" s="39"/>
      <c r="F135" s="39"/>
      <c r="G135" s="39"/>
      <c r="H135" s="122"/>
      <c r="I135" s="122"/>
      <c r="J135" s="39"/>
      <c r="K135" s="39"/>
      <c r="M135" s="39"/>
      <c r="N135" s="39"/>
      <c r="O135" s="39"/>
      <c r="P135" s="39"/>
      <c r="Q135" s="39"/>
      <c r="R135" s="122"/>
      <c r="T135" s="39"/>
    </row>
    <row r="136" spans="1:20" ht="15.75">
      <c r="A136" s="39"/>
      <c r="B136" s="39"/>
      <c r="C136" s="122"/>
      <c r="D136" s="122"/>
      <c r="E136" s="39"/>
      <c r="F136" s="39"/>
      <c r="G136" s="39"/>
      <c r="H136" s="122"/>
      <c r="I136" s="122"/>
      <c r="J136" s="39"/>
      <c r="K136" s="39"/>
      <c r="M136" s="39"/>
      <c r="N136" s="39"/>
      <c r="O136" s="39"/>
      <c r="P136" s="39"/>
      <c r="Q136" s="39"/>
      <c r="R136" s="122"/>
      <c r="T136" s="39"/>
    </row>
    <row r="137" spans="1:20" ht="15.75">
      <c r="A137" s="39"/>
      <c r="B137" s="39"/>
      <c r="C137" s="122"/>
      <c r="D137" s="122"/>
      <c r="E137" s="39"/>
      <c r="F137" s="39"/>
      <c r="G137" s="39"/>
      <c r="H137" s="122"/>
      <c r="I137" s="122"/>
      <c r="J137" s="39"/>
      <c r="K137" s="39"/>
      <c r="M137" s="39"/>
      <c r="N137" s="39"/>
      <c r="O137" s="39"/>
      <c r="P137" s="39"/>
      <c r="Q137" s="39"/>
      <c r="R137" s="122"/>
      <c r="T137" s="39"/>
    </row>
    <row r="138" spans="1:20" ht="15.75">
      <c r="A138" s="39"/>
      <c r="B138" s="39"/>
      <c r="C138" s="122"/>
      <c r="D138" s="122"/>
      <c r="E138" s="39"/>
      <c r="F138" s="39"/>
      <c r="G138" s="39"/>
      <c r="H138" s="122"/>
      <c r="I138" s="122"/>
      <c r="J138" s="39"/>
      <c r="K138" s="39"/>
      <c r="M138" s="39"/>
      <c r="N138" s="39"/>
      <c r="O138" s="39"/>
      <c r="P138" s="39"/>
      <c r="Q138" s="39"/>
      <c r="R138" s="122"/>
      <c r="T138" s="39"/>
    </row>
    <row r="139" spans="1:20" ht="15.75">
      <c r="A139" s="39"/>
      <c r="B139" s="39"/>
      <c r="C139" s="122"/>
      <c r="D139" s="122"/>
      <c r="E139" s="39"/>
      <c r="F139" s="39"/>
      <c r="G139" s="39"/>
      <c r="H139" s="122"/>
      <c r="I139" s="122"/>
      <c r="J139" s="39"/>
      <c r="K139" s="39"/>
      <c r="M139" s="39"/>
      <c r="N139" s="39"/>
      <c r="O139" s="39"/>
      <c r="P139" s="39"/>
      <c r="Q139" s="39"/>
      <c r="R139" s="122"/>
      <c r="T139" s="39"/>
    </row>
    <row r="140" spans="1:20" ht="15.75">
      <c r="A140" s="39"/>
      <c r="B140" s="39"/>
      <c r="C140" s="122"/>
      <c r="D140" s="122"/>
      <c r="E140" s="39"/>
      <c r="F140" s="39"/>
      <c r="G140" s="39"/>
      <c r="H140" s="122"/>
      <c r="I140" s="122"/>
      <c r="J140" s="39"/>
      <c r="K140" s="39"/>
      <c r="M140" s="39"/>
      <c r="N140" s="39"/>
      <c r="O140" s="39"/>
      <c r="P140" s="39"/>
      <c r="Q140" s="39"/>
      <c r="R140" s="122"/>
      <c r="T140" s="39"/>
    </row>
    <row r="141" spans="1:20" ht="15.75">
      <c r="A141" s="39"/>
      <c r="B141" s="39"/>
      <c r="C141" s="122"/>
      <c r="D141" s="122"/>
      <c r="E141" s="39"/>
      <c r="F141" s="39"/>
      <c r="G141" s="39"/>
      <c r="H141" s="122"/>
      <c r="I141" s="122"/>
      <c r="J141" s="39"/>
      <c r="K141" s="39"/>
      <c r="M141" s="39"/>
      <c r="N141" s="39"/>
      <c r="O141" s="39"/>
      <c r="P141" s="39"/>
      <c r="Q141" s="39"/>
      <c r="R141" s="122"/>
      <c r="T141" s="39"/>
    </row>
    <row r="142" spans="1:20" ht="15.75">
      <c r="A142" s="39"/>
      <c r="B142" s="39"/>
      <c r="C142" s="122"/>
      <c r="D142" s="122"/>
      <c r="E142" s="39"/>
      <c r="F142" s="39"/>
      <c r="G142" s="39"/>
      <c r="H142" s="122"/>
      <c r="I142" s="122"/>
      <c r="J142" s="39"/>
      <c r="K142" s="39"/>
      <c r="M142" s="39"/>
      <c r="N142" s="39"/>
      <c r="O142" s="39"/>
      <c r="P142" s="39"/>
      <c r="Q142" s="39"/>
      <c r="R142" s="122"/>
      <c r="T142" s="39"/>
    </row>
    <row r="143" spans="1:20" ht="15.75">
      <c r="A143" s="39"/>
      <c r="B143" s="39"/>
      <c r="C143" s="122"/>
      <c r="D143" s="122"/>
      <c r="E143" s="39"/>
      <c r="F143" s="39"/>
      <c r="G143" s="39"/>
      <c r="H143" s="122"/>
      <c r="I143" s="122"/>
      <c r="J143" s="39"/>
      <c r="K143" s="39"/>
      <c r="M143" s="39"/>
      <c r="N143" s="39"/>
      <c r="O143" s="39"/>
      <c r="P143" s="39"/>
      <c r="Q143" s="39"/>
      <c r="R143" s="122"/>
      <c r="T143" s="39"/>
    </row>
    <row r="144" spans="1:20" ht="15.75">
      <c r="A144" s="39"/>
      <c r="B144" s="39"/>
      <c r="C144" s="122"/>
      <c r="D144" s="122"/>
      <c r="E144" s="39"/>
      <c r="F144" s="39"/>
      <c r="G144" s="39"/>
      <c r="H144" s="122"/>
      <c r="I144" s="122"/>
      <c r="J144" s="39"/>
      <c r="K144" s="39"/>
      <c r="M144" s="39"/>
      <c r="N144" s="39"/>
      <c r="O144" s="39"/>
      <c r="P144" s="39"/>
      <c r="Q144" s="39"/>
      <c r="R144" s="122"/>
      <c r="T144" s="39"/>
    </row>
    <row r="145" spans="1:20" ht="15.75">
      <c r="A145" s="39"/>
      <c r="B145" s="39"/>
      <c r="C145" s="122"/>
      <c r="D145" s="122"/>
      <c r="E145" s="39"/>
      <c r="F145" s="39"/>
      <c r="G145" s="39"/>
      <c r="H145" s="122"/>
      <c r="I145" s="122"/>
      <c r="J145" s="39"/>
      <c r="K145" s="39"/>
      <c r="M145" s="39"/>
      <c r="N145" s="39"/>
      <c r="O145" s="39"/>
      <c r="P145" s="39"/>
      <c r="Q145" s="39"/>
      <c r="R145" s="122"/>
      <c r="T145" s="39"/>
    </row>
    <row r="146" spans="1:20" ht="15.75">
      <c r="A146" s="39"/>
      <c r="B146" s="39"/>
      <c r="C146" s="122"/>
      <c r="D146" s="122"/>
      <c r="E146" s="39"/>
      <c r="F146" s="39"/>
      <c r="G146" s="39"/>
      <c r="H146" s="122"/>
      <c r="I146" s="122"/>
      <c r="J146" s="39"/>
      <c r="K146" s="39"/>
      <c r="M146" s="39"/>
      <c r="N146" s="39"/>
      <c r="O146" s="39"/>
      <c r="P146" s="39"/>
      <c r="Q146" s="39"/>
      <c r="R146" s="122"/>
      <c r="T146" s="39"/>
    </row>
    <row r="147" spans="1:20" ht="15.75">
      <c r="A147" s="39"/>
      <c r="B147" s="39"/>
      <c r="C147" s="122"/>
      <c r="D147" s="122"/>
      <c r="E147" s="39"/>
      <c r="F147" s="39"/>
      <c r="G147" s="39"/>
      <c r="H147" s="122"/>
      <c r="I147" s="122"/>
      <c r="J147" s="39"/>
      <c r="K147" s="39"/>
      <c r="M147" s="39"/>
      <c r="N147" s="39"/>
      <c r="O147" s="39"/>
      <c r="P147" s="39"/>
      <c r="Q147" s="39"/>
      <c r="R147" s="122"/>
      <c r="T147" s="39"/>
    </row>
    <row r="148" spans="1:20" ht="15.75">
      <c r="A148" s="39"/>
      <c r="B148" s="39"/>
      <c r="C148" s="122"/>
      <c r="D148" s="122"/>
      <c r="E148" s="39"/>
      <c r="F148" s="39"/>
      <c r="G148" s="39"/>
      <c r="H148" s="122"/>
      <c r="I148" s="122"/>
      <c r="J148" s="39"/>
      <c r="K148" s="39"/>
      <c r="M148" s="39"/>
      <c r="N148" s="39"/>
      <c r="O148" s="39"/>
      <c r="P148" s="39"/>
      <c r="Q148" s="39"/>
      <c r="R148" s="122"/>
      <c r="T148" s="39"/>
    </row>
    <row r="149" spans="1:20" ht="15.75">
      <c r="A149" s="39"/>
      <c r="B149" s="39"/>
      <c r="C149" s="122"/>
      <c r="D149" s="122"/>
      <c r="E149" s="39"/>
      <c r="F149" s="39"/>
      <c r="G149" s="39"/>
      <c r="H149" s="122"/>
      <c r="I149" s="122"/>
      <c r="J149" s="39"/>
      <c r="K149" s="39"/>
      <c r="M149" s="39"/>
      <c r="N149" s="39"/>
      <c r="O149" s="39"/>
      <c r="P149" s="39"/>
      <c r="Q149" s="39"/>
      <c r="R149" s="122"/>
      <c r="T149" s="39"/>
    </row>
    <row r="150" spans="1:20" ht="15.75">
      <c r="A150" s="39"/>
      <c r="B150" s="39"/>
      <c r="C150" s="122"/>
      <c r="D150" s="122"/>
      <c r="E150" s="39"/>
      <c r="F150" s="39"/>
      <c r="G150" s="39"/>
      <c r="H150" s="122"/>
      <c r="I150" s="122"/>
      <c r="J150" s="39"/>
      <c r="K150" s="39"/>
      <c r="M150" s="39"/>
      <c r="N150" s="39"/>
      <c r="O150" s="39"/>
      <c r="P150" s="39"/>
      <c r="Q150" s="39"/>
      <c r="R150" s="122"/>
      <c r="T150" s="39"/>
    </row>
    <row r="151" spans="1:20" ht="15.75">
      <c r="A151" s="39"/>
      <c r="B151" s="39"/>
      <c r="C151" s="122"/>
      <c r="D151" s="122"/>
      <c r="E151" s="39"/>
      <c r="F151" s="39"/>
      <c r="G151" s="39"/>
      <c r="H151" s="122"/>
      <c r="I151" s="122"/>
      <c r="J151" s="39"/>
      <c r="K151" s="39"/>
      <c r="M151" s="39"/>
      <c r="N151" s="39"/>
      <c r="O151" s="39"/>
      <c r="P151" s="39"/>
      <c r="Q151" s="39"/>
      <c r="R151" s="122"/>
      <c r="T151" s="39"/>
    </row>
    <row r="152" spans="1:20" ht="15.75">
      <c r="A152" s="39"/>
      <c r="B152" s="39"/>
      <c r="C152" s="122"/>
      <c r="D152" s="122"/>
      <c r="E152" s="39"/>
      <c r="F152" s="39"/>
      <c r="G152" s="39"/>
      <c r="H152" s="122"/>
      <c r="I152" s="122"/>
      <c r="J152" s="39"/>
      <c r="K152" s="39"/>
      <c r="M152" s="39"/>
      <c r="N152" s="39"/>
      <c r="O152" s="39"/>
      <c r="P152" s="39"/>
      <c r="Q152" s="39"/>
      <c r="R152" s="122"/>
      <c r="T152" s="39"/>
    </row>
    <row r="153" spans="1:20" ht="15.75">
      <c r="A153" s="39"/>
      <c r="B153" s="39"/>
      <c r="C153" s="122"/>
      <c r="D153" s="122"/>
      <c r="E153" s="39"/>
      <c r="F153" s="39"/>
      <c r="G153" s="39"/>
      <c r="H153" s="122"/>
      <c r="I153" s="122"/>
      <c r="J153" s="39"/>
      <c r="K153" s="39"/>
      <c r="M153" s="39"/>
      <c r="N153" s="39"/>
      <c r="O153" s="39"/>
      <c r="P153" s="39"/>
      <c r="Q153" s="39"/>
      <c r="R153" s="122"/>
      <c r="T153" s="39"/>
    </row>
    <row r="154" spans="1:20" ht="15.75">
      <c r="A154" s="39"/>
      <c r="B154" s="39"/>
      <c r="C154" s="122"/>
      <c r="D154" s="122"/>
      <c r="E154" s="39"/>
      <c r="F154" s="39"/>
      <c r="G154" s="39"/>
      <c r="H154" s="122"/>
      <c r="I154" s="122"/>
      <c r="J154" s="39"/>
      <c r="K154" s="39"/>
      <c r="M154" s="39"/>
      <c r="N154" s="39"/>
      <c r="O154" s="39"/>
      <c r="P154" s="39"/>
      <c r="Q154" s="39"/>
      <c r="R154" s="122"/>
      <c r="T154" s="39"/>
    </row>
    <row r="155" spans="1:20" ht="15.75">
      <c r="A155" s="39"/>
      <c r="B155" s="39"/>
      <c r="C155" s="122"/>
      <c r="D155" s="122"/>
      <c r="E155" s="39"/>
      <c r="F155" s="39"/>
      <c r="G155" s="39"/>
      <c r="H155" s="122"/>
      <c r="I155" s="122"/>
      <c r="J155" s="39"/>
      <c r="K155" s="39"/>
      <c r="M155" s="39"/>
      <c r="N155" s="39"/>
      <c r="O155" s="39"/>
      <c r="P155" s="39"/>
      <c r="Q155" s="39"/>
      <c r="R155" s="122"/>
      <c r="T155" s="39"/>
    </row>
    <row r="156" spans="1:20" ht="15.75">
      <c r="A156" s="39"/>
      <c r="B156" s="39"/>
      <c r="C156" s="122"/>
      <c r="D156" s="122"/>
      <c r="E156" s="39"/>
      <c r="F156" s="39"/>
      <c r="G156" s="39"/>
      <c r="H156" s="122"/>
      <c r="I156" s="122"/>
      <c r="J156" s="39"/>
      <c r="K156" s="39"/>
      <c r="M156" s="39"/>
      <c r="N156" s="39"/>
      <c r="O156" s="39"/>
      <c r="P156" s="39"/>
      <c r="Q156" s="39"/>
      <c r="R156" s="122"/>
      <c r="T156" s="39"/>
    </row>
    <row r="157" spans="1:20" ht="15.75">
      <c r="A157" s="39"/>
      <c r="B157" s="39"/>
      <c r="C157" s="122"/>
      <c r="D157" s="122"/>
      <c r="E157" s="39"/>
      <c r="F157" s="39"/>
      <c r="G157" s="39"/>
      <c r="H157" s="122"/>
      <c r="I157" s="122"/>
      <c r="J157" s="39"/>
      <c r="K157" s="39"/>
      <c r="M157" s="39"/>
      <c r="N157" s="39"/>
      <c r="O157" s="39"/>
      <c r="P157" s="39"/>
      <c r="Q157" s="39"/>
      <c r="R157" s="122"/>
      <c r="T157" s="39"/>
    </row>
    <row r="158" spans="1:20" ht="15.75">
      <c r="A158" s="39"/>
      <c r="B158" s="39"/>
      <c r="C158" s="122"/>
      <c r="D158" s="122"/>
      <c r="E158" s="39"/>
      <c r="F158" s="39"/>
      <c r="G158" s="39"/>
      <c r="H158" s="122"/>
      <c r="I158" s="122"/>
      <c r="J158" s="39"/>
      <c r="K158" s="39"/>
      <c r="M158" s="39"/>
      <c r="N158" s="39"/>
      <c r="O158" s="39"/>
      <c r="P158" s="39"/>
      <c r="Q158" s="39"/>
      <c r="R158" s="122"/>
      <c r="T158" s="39"/>
    </row>
    <row r="159" spans="1:20" ht="15.75">
      <c r="A159" s="39"/>
      <c r="B159" s="39"/>
      <c r="C159" s="122"/>
      <c r="D159" s="122"/>
      <c r="E159" s="39"/>
      <c r="F159" s="39"/>
      <c r="G159" s="39"/>
      <c r="H159" s="122"/>
      <c r="I159" s="122"/>
      <c r="J159" s="39"/>
      <c r="K159" s="39"/>
      <c r="M159" s="39"/>
      <c r="N159" s="39"/>
      <c r="O159" s="39"/>
      <c r="P159" s="39"/>
      <c r="Q159" s="39"/>
      <c r="R159" s="122"/>
      <c r="T159" s="39"/>
    </row>
    <row r="160" spans="1:20" ht="15.75">
      <c r="A160" s="39"/>
      <c r="B160" s="39"/>
      <c r="C160" s="122"/>
      <c r="D160" s="122"/>
      <c r="E160" s="39"/>
      <c r="F160" s="39"/>
      <c r="G160" s="39"/>
      <c r="H160" s="122"/>
      <c r="I160" s="122"/>
      <c r="J160" s="39"/>
      <c r="K160" s="39"/>
      <c r="M160" s="39"/>
      <c r="N160" s="39"/>
      <c r="O160" s="39"/>
      <c r="P160" s="39"/>
      <c r="Q160" s="39"/>
      <c r="R160" s="122"/>
      <c r="T160" s="39"/>
    </row>
    <row r="161" spans="1:20" ht="15.75">
      <c r="A161" s="39"/>
      <c r="B161" s="39"/>
      <c r="C161" s="122"/>
      <c r="D161" s="122"/>
      <c r="E161" s="39"/>
      <c r="F161" s="39"/>
      <c r="G161" s="39"/>
      <c r="H161" s="122"/>
      <c r="I161" s="122"/>
      <c r="J161" s="39"/>
      <c r="K161" s="39"/>
      <c r="M161" s="39"/>
      <c r="N161" s="39"/>
      <c r="O161" s="39"/>
      <c r="P161" s="39"/>
      <c r="Q161" s="39"/>
      <c r="R161" s="122"/>
      <c r="T161" s="39"/>
    </row>
    <row r="162" spans="1:20" ht="15.75">
      <c r="A162" s="39"/>
      <c r="B162" s="39"/>
      <c r="C162" s="122"/>
      <c r="D162" s="122"/>
      <c r="E162" s="39"/>
      <c r="F162" s="39"/>
      <c r="G162" s="39"/>
      <c r="H162" s="122"/>
      <c r="I162" s="122"/>
      <c r="J162" s="39"/>
      <c r="K162" s="39"/>
      <c r="M162" s="39"/>
      <c r="N162" s="39"/>
      <c r="O162" s="39"/>
      <c r="P162" s="39"/>
      <c r="Q162" s="39"/>
      <c r="R162" s="122"/>
      <c r="T162" s="39"/>
    </row>
    <row r="163" spans="1:20" ht="15.75">
      <c r="A163" s="39"/>
      <c r="B163" s="39"/>
      <c r="C163" s="122"/>
      <c r="D163" s="122"/>
      <c r="E163" s="39"/>
      <c r="F163" s="39"/>
      <c r="G163" s="39"/>
      <c r="H163" s="122"/>
      <c r="I163" s="122"/>
      <c r="J163" s="39"/>
      <c r="K163" s="39"/>
      <c r="M163" s="39"/>
      <c r="N163" s="39"/>
      <c r="O163" s="39"/>
      <c r="P163" s="39"/>
      <c r="Q163" s="39"/>
      <c r="R163" s="122"/>
      <c r="T163" s="39"/>
    </row>
    <row r="164" spans="1:20" ht="15.75">
      <c r="A164" s="39"/>
      <c r="B164" s="39"/>
      <c r="C164" s="122"/>
      <c r="D164" s="122"/>
      <c r="E164" s="39"/>
      <c r="F164" s="39"/>
      <c r="G164" s="39"/>
      <c r="H164" s="122"/>
      <c r="I164" s="122"/>
      <c r="J164" s="39"/>
      <c r="K164" s="39"/>
      <c r="M164" s="39"/>
      <c r="N164" s="39"/>
      <c r="O164" s="39"/>
      <c r="P164" s="39"/>
      <c r="Q164" s="39"/>
      <c r="R164" s="122"/>
      <c r="T164" s="39"/>
    </row>
    <row r="165" spans="1:20" ht="15.75">
      <c r="A165" s="39"/>
      <c r="B165" s="39"/>
      <c r="C165" s="122"/>
      <c r="D165" s="122"/>
      <c r="E165" s="39"/>
      <c r="F165" s="39"/>
      <c r="G165" s="39"/>
      <c r="H165" s="122"/>
      <c r="I165" s="122"/>
      <c r="J165" s="39"/>
      <c r="K165" s="39"/>
      <c r="M165" s="39"/>
      <c r="N165" s="39"/>
      <c r="O165" s="39"/>
      <c r="P165" s="39"/>
      <c r="Q165" s="39"/>
      <c r="R165" s="122"/>
      <c r="T165" s="39"/>
    </row>
    <row r="166" spans="1:20" ht="15.75">
      <c r="A166" s="39"/>
      <c r="B166" s="39"/>
      <c r="C166" s="122"/>
      <c r="D166" s="122"/>
      <c r="E166" s="39"/>
      <c r="F166" s="39"/>
      <c r="G166" s="39"/>
      <c r="H166" s="122"/>
      <c r="I166" s="122"/>
      <c r="J166" s="39"/>
      <c r="K166" s="39"/>
      <c r="M166" s="39"/>
      <c r="N166" s="39"/>
      <c r="O166" s="39"/>
      <c r="P166" s="39"/>
      <c r="Q166" s="39"/>
      <c r="R166" s="122"/>
      <c r="T166" s="39"/>
    </row>
    <row r="167" spans="1:20" ht="15.75">
      <c r="A167" s="39"/>
      <c r="B167" s="39"/>
      <c r="C167" s="122"/>
      <c r="D167" s="122"/>
      <c r="E167" s="39"/>
      <c r="F167" s="39"/>
      <c r="G167" s="39"/>
      <c r="H167" s="122"/>
      <c r="I167" s="122"/>
      <c r="J167" s="39"/>
      <c r="K167" s="39"/>
      <c r="M167" s="39"/>
      <c r="N167" s="39"/>
      <c r="O167" s="39"/>
      <c r="P167" s="39"/>
      <c r="Q167" s="39"/>
      <c r="R167" s="122"/>
      <c r="T167" s="39"/>
    </row>
    <row r="168" spans="1:20" ht="15.75">
      <c r="A168" s="39"/>
      <c r="B168" s="39"/>
      <c r="C168" s="122"/>
      <c r="D168" s="122"/>
      <c r="E168" s="39"/>
      <c r="F168" s="39"/>
      <c r="G168" s="39"/>
      <c r="H168" s="122"/>
      <c r="I168" s="122"/>
      <c r="J168" s="39"/>
      <c r="K168" s="39"/>
      <c r="M168" s="39"/>
      <c r="N168" s="39"/>
      <c r="O168" s="39"/>
      <c r="P168" s="39"/>
      <c r="Q168" s="39"/>
      <c r="R168" s="122"/>
      <c r="T168" s="39"/>
    </row>
    <row r="169" spans="1:20" ht="15.75">
      <c r="A169" s="39"/>
      <c r="B169" s="39"/>
      <c r="C169" s="122"/>
      <c r="D169" s="122"/>
      <c r="E169" s="39"/>
      <c r="F169" s="39"/>
      <c r="G169" s="39"/>
      <c r="H169" s="122"/>
      <c r="I169" s="122"/>
      <c r="J169" s="39"/>
      <c r="K169" s="39"/>
      <c r="M169" s="39"/>
      <c r="N169" s="39"/>
      <c r="O169" s="39"/>
      <c r="P169" s="39"/>
      <c r="Q169" s="39"/>
      <c r="R169" s="122"/>
      <c r="T169" s="39"/>
    </row>
    <row r="170" spans="1:20" ht="15.75">
      <c r="A170" s="39"/>
      <c r="B170" s="39"/>
      <c r="C170" s="122"/>
      <c r="D170" s="122"/>
      <c r="E170" s="39"/>
      <c r="F170" s="39"/>
      <c r="G170" s="39"/>
      <c r="H170" s="122"/>
      <c r="I170" s="122"/>
      <c r="J170" s="39"/>
      <c r="K170" s="39"/>
      <c r="M170" s="39"/>
      <c r="N170" s="39"/>
      <c r="O170" s="39"/>
      <c r="P170" s="39"/>
      <c r="Q170" s="39"/>
      <c r="R170" s="122"/>
      <c r="T170" s="39"/>
    </row>
    <row r="171" spans="1:20" ht="15.75">
      <c r="A171" s="39"/>
      <c r="B171" s="39"/>
      <c r="C171" s="122"/>
      <c r="D171" s="122"/>
      <c r="E171" s="39"/>
      <c r="F171" s="39"/>
      <c r="G171" s="39"/>
      <c r="H171" s="122"/>
      <c r="I171" s="122"/>
      <c r="J171" s="39"/>
      <c r="K171" s="39"/>
      <c r="M171" s="39"/>
      <c r="N171" s="39"/>
      <c r="O171" s="39"/>
      <c r="P171" s="39"/>
      <c r="Q171" s="39"/>
      <c r="R171" s="122"/>
      <c r="T171" s="39"/>
    </row>
    <row r="172" spans="1:20" ht="15.75">
      <c r="A172" s="39"/>
      <c r="B172" s="39"/>
      <c r="C172" s="122"/>
      <c r="D172" s="122"/>
      <c r="E172" s="39"/>
      <c r="F172" s="39"/>
      <c r="G172" s="39"/>
      <c r="H172" s="122"/>
      <c r="I172" s="122"/>
      <c r="J172" s="39"/>
      <c r="K172" s="39"/>
      <c r="M172" s="39"/>
      <c r="N172" s="39"/>
      <c r="O172" s="39"/>
      <c r="P172" s="39"/>
      <c r="Q172" s="39"/>
      <c r="R172" s="122"/>
      <c r="T172" s="39"/>
    </row>
    <row r="173" spans="1:20" ht="15.75">
      <c r="A173" s="39"/>
      <c r="B173" s="39"/>
      <c r="C173" s="122"/>
      <c r="D173" s="122"/>
      <c r="E173" s="39"/>
      <c r="F173" s="39"/>
      <c r="G173" s="39"/>
      <c r="H173" s="122"/>
      <c r="I173" s="122"/>
      <c r="J173" s="39"/>
      <c r="K173" s="39"/>
      <c r="M173" s="39"/>
      <c r="N173" s="39"/>
      <c r="O173" s="39"/>
      <c r="P173" s="39"/>
      <c r="Q173" s="39"/>
      <c r="R173" s="122"/>
      <c r="T173" s="39"/>
    </row>
    <row r="174" spans="1:20" ht="15.75">
      <c r="A174" s="39"/>
      <c r="B174" s="39"/>
      <c r="C174" s="122"/>
      <c r="D174" s="122"/>
      <c r="E174" s="39"/>
      <c r="F174" s="39"/>
      <c r="G174" s="39"/>
      <c r="H174" s="122"/>
      <c r="I174" s="122"/>
      <c r="J174" s="39"/>
      <c r="K174" s="39"/>
      <c r="M174" s="39"/>
      <c r="N174" s="39"/>
      <c r="O174" s="39"/>
      <c r="P174" s="39"/>
      <c r="Q174" s="39"/>
      <c r="R174" s="122"/>
      <c r="T174" s="39"/>
    </row>
    <row r="175" spans="1:20" ht="15.75">
      <c r="A175" s="39"/>
      <c r="B175" s="39"/>
      <c r="C175" s="122"/>
      <c r="D175" s="122"/>
      <c r="E175" s="39"/>
      <c r="F175" s="39"/>
      <c r="G175" s="39"/>
      <c r="H175" s="122"/>
      <c r="I175" s="122"/>
      <c r="J175" s="39"/>
      <c r="K175" s="39"/>
      <c r="M175" s="39"/>
      <c r="N175" s="39"/>
      <c r="O175" s="39"/>
      <c r="P175" s="39"/>
      <c r="Q175" s="39"/>
      <c r="R175" s="122"/>
      <c r="T175" s="39"/>
    </row>
    <row r="176" spans="1:20" ht="15.75">
      <c r="A176" s="39"/>
      <c r="B176" s="39"/>
      <c r="C176" s="122"/>
      <c r="D176" s="122"/>
      <c r="E176" s="39"/>
      <c r="F176" s="39"/>
      <c r="G176" s="39"/>
      <c r="H176" s="122"/>
      <c r="I176" s="122"/>
      <c r="J176" s="39"/>
      <c r="K176" s="39"/>
      <c r="M176" s="39"/>
      <c r="N176" s="39"/>
      <c r="O176" s="39"/>
      <c r="P176" s="39"/>
      <c r="Q176" s="39"/>
      <c r="R176" s="122"/>
      <c r="T176" s="39"/>
    </row>
    <row r="177" spans="1:20" ht="15.75">
      <c r="A177" s="39"/>
      <c r="B177" s="39"/>
      <c r="C177" s="122"/>
      <c r="D177" s="122"/>
      <c r="E177" s="39"/>
      <c r="F177" s="39"/>
      <c r="G177" s="39"/>
      <c r="H177" s="122"/>
      <c r="I177" s="122"/>
      <c r="J177" s="39"/>
      <c r="K177" s="39"/>
      <c r="M177" s="39"/>
      <c r="N177" s="39"/>
      <c r="O177" s="39"/>
      <c r="P177" s="39"/>
      <c r="Q177" s="39"/>
      <c r="R177" s="122"/>
      <c r="T177" s="39"/>
    </row>
    <row r="178" spans="1:20" ht="15.75">
      <c r="A178" s="39"/>
      <c r="B178" s="39"/>
      <c r="C178" s="122"/>
      <c r="D178" s="122"/>
      <c r="E178" s="39"/>
      <c r="F178" s="39"/>
      <c r="G178" s="39"/>
      <c r="H178" s="122"/>
      <c r="I178" s="122"/>
      <c r="J178" s="39"/>
      <c r="K178" s="39"/>
      <c r="M178" s="39"/>
      <c r="N178" s="39"/>
      <c r="O178" s="39"/>
      <c r="P178" s="39"/>
      <c r="Q178" s="39"/>
      <c r="R178" s="122"/>
      <c r="T178" s="39"/>
    </row>
    <row r="179" spans="1:20" ht="15.75">
      <c r="A179" s="39"/>
      <c r="B179" s="39"/>
      <c r="C179" s="122"/>
      <c r="D179" s="122"/>
      <c r="E179" s="39"/>
      <c r="F179" s="39"/>
      <c r="G179" s="39"/>
      <c r="H179" s="122"/>
      <c r="I179" s="122"/>
      <c r="J179" s="39"/>
      <c r="K179" s="39"/>
      <c r="M179" s="39"/>
      <c r="N179" s="39"/>
      <c r="O179" s="39"/>
      <c r="P179" s="39"/>
      <c r="Q179" s="39"/>
      <c r="R179" s="122"/>
      <c r="T179" s="39"/>
    </row>
    <row r="180" spans="1:20" ht="15.75">
      <c r="A180" s="39"/>
      <c r="B180" s="39"/>
      <c r="C180" s="122"/>
      <c r="D180" s="122"/>
      <c r="E180" s="39"/>
      <c r="F180" s="39"/>
      <c r="G180" s="39"/>
      <c r="H180" s="122"/>
      <c r="I180" s="122"/>
      <c r="J180" s="39"/>
      <c r="K180" s="39"/>
      <c r="M180" s="39"/>
      <c r="N180" s="39"/>
      <c r="O180" s="39"/>
      <c r="P180" s="39"/>
      <c r="Q180" s="39"/>
      <c r="R180" s="122"/>
      <c r="T180" s="39"/>
    </row>
    <row r="181" spans="1:20" ht="15.75">
      <c r="A181" s="39"/>
      <c r="B181" s="39"/>
      <c r="C181" s="122"/>
      <c r="D181" s="122"/>
      <c r="E181" s="39"/>
      <c r="F181" s="39"/>
      <c r="G181" s="39"/>
      <c r="H181" s="122"/>
      <c r="I181" s="122"/>
      <c r="J181" s="39"/>
      <c r="K181" s="39"/>
      <c r="M181" s="39"/>
      <c r="N181" s="39"/>
      <c r="O181" s="39"/>
      <c r="P181" s="39"/>
      <c r="Q181" s="39"/>
      <c r="R181" s="122"/>
      <c r="T181" s="39"/>
    </row>
    <row r="182" spans="1:20" ht="15.75">
      <c r="A182" s="39"/>
      <c r="B182" s="39"/>
      <c r="C182" s="122"/>
      <c r="D182" s="122"/>
      <c r="E182" s="39"/>
      <c r="F182" s="39"/>
      <c r="G182" s="39"/>
      <c r="H182" s="122"/>
      <c r="I182" s="122"/>
      <c r="J182" s="39"/>
      <c r="K182" s="39"/>
      <c r="M182" s="39"/>
      <c r="N182" s="39"/>
      <c r="O182" s="39"/>
      <c r="P182" s="39"/>
      <c r="Q182" s="39"/>
      <c r="R182" s="122"/>
      <c r="T182" s="39"/>
    </row>
    <row r="183" spans="1:20" ht="15.75">
      <c r="A183" s="39"/>
      <c r="B183" s="39"/>
      <c r="C183" s="122"/>
      <c r="D183" s="122"/>
      <c r="E183" s="39"/>
      <c r="F183" s="39"/>
      <c r="G183" s="39"/>
      <c r="H183" s="122"/>
      <c r="I183" s="122"/>
      <c r="J183" s="39"/>
      <c r="K183" s="39"/>
      <c r="M183" s="39"/>
      <c r="N183" s="39"/>
      <c r="O183" s="39"/>
      <c r="P183" s="39"/>
      <c r="Q183" s="39"/>
      <c r="R183" s="122"/>
      <c r="T183" s="39"/>
    </row>
    <row r="184" spans="1:20" ht="15.75">
      <c r="A184" s="39"/>
      <c r="B184" s="39"/>
      <c r="C184" s="122"/>
      <c r="D184" s="122"/>
      <c r="E184" s="39"/>
      <c r="F184" s="39"/>
      <c r="G184" s="39"/>
      <c r="H184" s="122"/>
      <c r="I184" s="122"/>
      <c r="J184" s="39"/>
      <c r="K184" s="39"/>
      <c r="M184" s="39"/>
      <c r="N184" s="39"/>
      <c r="O184" s="39"/>
      <c r="P184" s="39"/>
      <c r="Q184" s="39"/>
      <c r="R184" s="122"/>
      <c r="T184" s="39"/>
    </row>
    <row r="185" spans="1:20" ht="15.75">
      <c r="A185" s="39"/>
      <c r="B185" s="39"/>
      <c r="C185" s="122"/>
      <c r="D185" s="122"/>
      <c r="E185" s="39"/>
      <c r="F185" s="39"/>
      <c r="G185" s="39"/>
      <c r="H185" s="122"/>
      <c r="I185" s="122"/>
      <c r="J185" s="39"/>
      <c r="K185" s="39"/>
      <c r="M185" s="39"/>
      <c r="N185" s="39"/>
      <c r="O185" s="39"/>
      <c r="P185" s="39"/>
      <c r="Q185" s="39"/>
      <c r="R185" s="122"/>
      <c r="T185" s="39"/>
    </row>
    <row r="186" spans="1:20" ht="15.75">
      <c r="A186" s="39"/>
      <c r="B186" s="39"/>
      <c r="C186" s="122"/>
      <c r="D186" s="122"/>
      <c r="E186" s="39"/>
      <c r="F186" s="39"/>
      <c r="G186" s="39"/>
      <c r="H186" s="122"/>
      <c r="I186" s="122"/>
      <c r="J186" s="39"/>
      <c r="K186" s="39"/>
      <c r="M186" s="39"/>
      <c r="N186" s="39"/>
      <c r="O186" s="39"/>
      <c r="P186" s="39"/>
      <c r="Q186" s="39"/>
      <c r="R186" s="122"/>
      <c r="T186" s="39"/>
    </row>
    <row r="187" spans="1:20" ht="15.75">
      <c r="A187" s="39"/>
      <c r="B187" s="39"/>
      <c r="C187" s="122"/>
      <c r="D187" s="122"/>
      <c r="E187" s="39"/>
      <c r="F187" s="39"/>
      <c r="G187" s="39"/>
      <c r="H187" s="122"/>
      <c r="I187" s="122"/>
      <c r="J187" s="39"/>
      <c r="K187" s="39"/>
      <c r="M187" s="39"/>
      <c r="N187" s="39"/>
      <c r="O187" s="39"/>
      <c r="P187" s="39"/>
      <c r="Q187" s="39"/>
      <c r="R187" s="122"/>
      <c r="T187" s="39"/>
    </row>
    <row r="188" spans="1:20" ht="15.75">
      <c r="A188" s="39"/>
      <c r="B188" s="39"/>
      <c r="C188" s="122"/>
      <c r="D188" s="122"/>
      <c r="E188" s="39"/>
      <c r="F188" s="39"/>
      <c r="G188" s="39"/>
      <c r="H188" s="122"/>
      <c r="I188" s="122"/>
      <c r="J188" s="39"/>
      <c r="K188" s="39"/>
      <c r="M188" s="39"/>
      <c r="N188" s="39"/>
      <c r="O188" s="39"/>
      <c r="P188" s="39"/>
      <c r="Q188" s="39"/>
      <c r="R188" s="122"/>
      <c r="T188" s="39"/>
    </row>
    <row r="189" spans="1:20" ht="15.75">
      <c r="A189" s="39"/>
      <c r="B189" s="39"/>
      <c r="C189" s="122"/>
      <c r="D189" s="122"/>
      <c r="E189" s="39"/>
      <c r="F189" s="39"/>
      <c r="G189" s="39"/>
      <c r="H189" s="122"/>
      <c r="I189" s="122"/>
      <c r="J189" s="39"/>
      <c r="K189" s="39"/>
      <c r="M189" s="39"/>
      <c r="N189" s="39"/>
      <c r="O189" s="39"/>
      <c r="P189" s="39"/>
      <c r="Q189" s="39"/>
      <c r="R189" s="122"/>
      <c r="T189" s="39"/>
    </row>
    <row r="190" spans="1:20" ht="15.75">
      <c r="A190" s="39"/>
      <c r="B190" s="39"/>
      <c r="C190" s="122"/>
      <c r="D190" s="122"/>
      <c r="E190" s="39"/>
      <c r="F190" s="39"/>
      <c r="G190" s="39"/>
      <c r="H190" s="122"/>
      <c r="I190" s="122"/>
      <c r="J190" s="39"/>
      <c r="K190" s="39"/>
      <c r="M190" s="39"/>
      <c r="N190" s="39"/>
      <c r="O190" s="39"/>
      <c r="P190" s="39"/>
      <c r="Q190" s="39"/>
      <c r="R190" s="122"/>
      <c r="T190" s="39"/>
    </row>
    <row r="191" spans="1:20" ht="15.75">
      <c r="A191" s="39"/>
      <c r="B191" s="39"/>
      <c r="C191" s="122"/>
      <c r="D191" s="122"/>
      <c r="E191" s="39"/>
      <c r="F191" s="39"/>
      <c r="G191" s="39"/>
      <c r="H191" s="122"/>
      <c r="I191" s="122"/>
      <c r="J191" s="39"/>
      <c r="K191" s="39"/>
      <c r="M191" s="39"/>
      <c r="N191" s="39"/>
      <c r="O191" s="39"/>
      <c r="P191" s="39"/>
      <c r="Q191" s="39"/>
      <c r="R191" s="122"/>
      <c r="T191" s="39"/>
    </row>
    <row r="192" spans="1:20" ht="15.75">
      <c r="A192" s="39"/>
      <c r="B192" s="39"/>
      <c r="C192" s="122"/>
      <c r="D192" s="122"/>
      <c r="E192" s="39"/>
      <c r="F192" s="39"/>
      <c r="G192" s="39"/>
      <c r="H192" s="122"/>
      <c r="I192" s="122"/>
      <c r="J192" s="39"/>
      <c r="K192" s="39"/>
      <c r="M192" s="39"/>
      <c r="N192" s="39"/>
      <c r="O192" s="39"/>
      <c r="P192" s="39"/>
      <c r="Q192" s="39"/>
      <c r="R192" s="122"/>
      <c r="T192" s="39"/>
    </row>
    <row r="193" spans="1:20" ht="15.75">
      <c r="A193" s="39"/>
      <c r="B193" s="39"/>
      <c r="C193" s="122"/>
      <c r="D193" s="122"/>
      <c r="E193" s="39"/>
      <c r="F193" s="39"/>
      <c r="G193" s="39"/>
      <c r="H193" s="122"/>
      <c r="I193" s="122"/>
      <c r="J193" s="39"/>
      <c r="K193" s="39"/>
      <c r="M193" s="39"/>
      <c r="N193" s="39"/>
      <c r="O193" s="39"/>
      <c r="P193" s="39"/>
      <c r="Q193" s="39"/>
      <c r="R193" s="122"/>
      <c r="T193" s="39"/>
    </row>
    <row r="194" spans="1:20" ht="15.75">
      <c r="A194" s="39"/>
      <c r="B194" s="39"/>
      <c r="C194" s="122"/>
      <c r="D194" s="122"/>
      <c r="E194" s="39"/>
      <c r="F194" s="39"/>
      <c r="G194" s="39"/>
      <c r="H194" s="122"/>
      <c r="I194" s="122"/>
      <c r="J194" s="39"/>
      <c r="K194" s="39"/>
      <c r="M194" s="39"/>
      <c r="N194" s="39"/>
      <c r="O194" s="39"/>
      <c r="P194" s="39"/>
      <c r="Q194" s="39"/>
      <c r="R194" s="122"/>
      <c r="T194" s="39"/>
    </row>
    <row r="195" spans="1:20" ht="15.75">
      <c r="A195" s="39"/>
      <c r="B195" s="39"/>
      <c r="C195" s="122"/>
      <c r="D195" s="122"/>
      <c r="E195" s="39"/>
      <c r="F195" s="39"/>
      <c r="G195" s="39"/>
      <c r="H195" s="122"/>
      <c r="I195" s="122"/>
      <c r="J195" s="39"/>
      <c r="K195" s="39"/>
      <c r="M195" s="39"/>
      <c r="N195" s="39"/>
      <c r="O195" s="39"/>
      <c r="P195" s="39"/>
      <c r="Q195" s="39"/>
      <c r="R195" s="122"/>
      <c r="T195" s="39"/>
    </row>
    <row r="196" spans="1:20" ht="15.75">
      <c r="A196" s="39"/>
      <c r="B196" s="39"/>
      <c r="C196" s="122"/>
      <c r="D196" s="122"/>
      <c r="E196" s="39"/>
      <c r="F196" s="39"/>
      <c r="G196" s="39"/>
      <c r="H196" s="122"/>
      <c r="I196" s="122"/>
      <c r="J196" s="39"/>
      <c r="K196" s="39"/>
      <c r="M196" s="39"/>
      <c r="N196" s="39"/>
      <c r="O196" s="39"/>
      <c r="P196" s="39"/>
      <c r="Q196" s="39"/>
      <c r="R196" s="122"/>
      <c r="T196" s="39"/>
    </row>
    <row r="197" spans="1:20" ht="15.75">
      <c r="A197" s="39"/>
      <c r="B197" s="39"/>
      <c r="C197" s="122"/>
      <c r="D197" s="122"/>
      <c r="E197" s="39"/>
      <c r="F197" s="39"/>
      <c r="G197" s="39"/>
      <c r="H197" s="122"/>
      <c r="I197" s="122"/>
      <c r="J197" s="39"/>
      <c r="K197" s="39"/>
      <c r="M197" s="39"/>
      <c r="N197" s="39"/>
      <c r="O197" s="39"/>
      <c r="P197" s="39"/>
      <c r="Q197" s="39"/>
      <c r="R197" s="122"/>
      <c r="T197" s="39"/>
    </row>
    <row r="198" spans="1:20" ht="15.75">
      <c r="A198" s="39"/>
      <c r="B198" s="39"/>
      <c r="C198" s="122"/>
      <c r="D198" s="122"/>
      <c r="E198" s="39"/>
      <c r="F198" s="39"/>
      <c r="G198" s="39"/>
      <c r="H198" s="122"/>
      <c r="I198" s="122"/>
      <c r="J198" s="39"/>
      <c r="K198" s="39"/>
      <c r="M198" s="39"/>
      <c r="N198" s="39"/>
      <c r="O198" s="39"/>
      <c r="P198" s="39"/>
      <c r="Q198" s="39"/>
      <c r="R198" s="122"/>
      <c r="T198" s="39"/>
    </row>
    <row r="199" spans="1:20" ht="15.75">
      <c r="A199" s="39"/>
      <c r="B199" s="39"/>
      <c r="C199" s="122"/>
      <c r="D199" s="122"/>
      <c r="E199" s="39"/>
      <c r="F199" s="39"/>
      <c r="G199" s="39"/>
      <c r="H199" s="122"/>
      <c r="I199" s="122"/>
      <c r="J199" s="39"/>
      <c r="K199" s="39"/>
      <c r="M199" s="39"/>
      <c r="N199" s="39"/>
      <c r="O199" s="39"/>
      <c r="P199" s="39"/>
      <c r="Q199" s="39"/>
      <c r="R199" s="122"/>
      <c r="T199" s="39"/>
    </row>
    <row r="200" spans="1:20" ht="15.75">
      <c r="A200" s="39"/>
      <c r="B200" s="39"/>
      <c r="C200" s="122"/>
      <c r="D200" s="122"/>
      <c r="E200" s="39"/>
      <c r="F200" s="39"/>
      <c r="G200" s="39"/>
      <c r="H200" s="122"/>
      <c r="I200" s="122"/>
      <c r="J200" s="39"/>
      <c r="K200" s="39"/>
      <c r="M200" s="39"/>
      <c r="N200" s="39"/>
      <c r="O200" s="39"/>
      <c r="P200" s="39"/>
      <c r="Q200" s="39"/>
      <c r="R200" s="122"/>
      <c r="T200" s="39"/>
    </row>
    <row r="201" spans="1:20" ht="15.75">
      <c r="A201" s="39"/>
      <c r="B201" s="39"/>
      <c r="C201" s="122"/>
      <c r="D201" s="122"/>
      <c r="E201" s="39"/>
      <c r="F201" s="39"/>
      <c r="G201" s="39"/>
      <c r="H201" s="122"/>
      <c r="I201" s="122"/>
      <c r="J201" s="39"/>
      <c r="K201" s="39"/>
      <c r="M201" s="39"/>
      <c r="N201" s="39"/>
      <c r="O201" s="39"/>
      <c r="P201" s="39"/>
      <c r="Q201" s="39"/>
      <c r="R201" s="122"/>
      <c r="T201" s="39"/>
    </row>
    <row r="202" spans="1:20" ht="15.75">
      <c r="A202" s="39"/>
      <c r="B202" s="39"/>
      <c r="C202" s="122"/>
      <c r="D202" s="122"/>
      <c r="E202" s="39"/>
      <c r="F202" s="39"/>
      <c r="G202" s="39"/>
      <c r="H202" s="122"/>
      <c r="I202" s="122"/>
      <c r="J202" s="39"/>
      <c r="K202" s="39"/>
      <c r="M202" s="39"/>
      <c r="N202" s="39"/>
      <c r="O202" s="39"/>
      <c r="P202" s="39"/>
      <c r="Q202" s="39"/>
      <c r="R202" s="122"/>
      <c r="T202" s="39"/>
    </row>
    <row r="203" spans="1:20" ht="15.75">
      <c r="A203" s="39"/>
      <c r="B203" s="39"/>
      <c r="C203" s="122"/>
      <c r="D203" s="122"/>
      <c r="E203" s="39"/>
      <c r="F203" s="39"/>
      <c r="G203" s="39"/>
      <c r="H203" s="122"/>
      <c r="I203" s="122"/>
      <c r="J203" s="39"/>
      <c r="K203" s="39"/>
      <c r="M203" s="39"/>
      <c r="N203" s="39"/>
      <c r="O203" s="39"/>
      <c r="P203" s="39"/>
      <c r="Q203" s="39"/>
      <c r="R203" s="122"/>
      <c r="T203" s="39"/>
    </row>
    <row r="204" spans="1:20" ht="15.75">
      <c r="A204" s="39"/>
      <c r="B204" s="39"/>
      <c r="C204" s="122"/>
      <c r="D204" s="122"/>
      <c r="E204" s="39"/>
      <c r="F204" s="39"/>
      <c r="G204" s="39"/>
      <c r="H204" s="122"/>
      <c r="I204" s="122"/>
      <c r="J204" s="39"/>
      <c r="K204" s="39"/>
      <c r="M204" s="39"/>
      <c r="N204" s="39"/>
      <c r="O204" s="39"/>
      <c r="P204" s="39"/>
      <c r="Q204" s="39"/>
      <c r="R204" s="122"/>
      <c r="T204" s="39"/>
    </row>
    <row r="205" spans="1:20" ht="15.75">
      <c r="A205" s="39"/>
      <c r="B205" s="39"/>
      <c r="C205" s="122"/>
      <c r="D205" s="122"/>
      <c r="E205" s="39"/>
      <c r="F205" s="39"/>
      <c r="G205" s="39"/>
      <c r="H205" s="122"/>
      <c r="I205" s="122"/>
      <c r="J205" s="39"/>
      <c r="K205" s="39"/>
      <c r="M205" s="39"/>
      <c r="N205" s="39"/>
      <c r="O205" s="39"/>
      <c r="P205" s="39"/>
      <c r="Q205" s="39"/>
      <c r="R205" s="122"/>
      <c r="T205" s="39"/>
    </row>
    <row r="206" spans="1:20" ht="15.75">
      <c r="A206" s="39"/>
      <c r="B206" s="39"/>
      <c r="C206" s="122"/>
      <c r="D206" s="122"/>
      <c r="E206" s="39"/>
      <c r="F206" s="39"/>
      <c r="G206" s="39"/>
      <c r="H206" s="122"/>
      <c r="I206" s="122"/>
      <c r="J206" s="39"/>
      <c r="K206" s="39"/>
      <c r="M206" s="39"/>
      <c r="N206" s="39"/>
      <c r="O206" s="39"/>
      <c r="P206" s="39"/>
      <c r="Q206" s="39"/>
      <c r="R206" s="122"/>
      <c r="T206" s="39"/>
    </row>
    <row r="207" spans="1:20" ht="15.75">
      <c r="A207" s="39"/>
      <c r="B207" s="39"/>
      <c r="C207" s="122"/>
      <c r="D207" s="122"/>
      <c r="E207" s="39"/>
      <c r="F207" s="39"/>
      <c r="G207" s="39"/>
      <c r="H207" s="122"/>
      <c r="I207" s="122"/>
      <c r="J207" s="39"/>
      <c r="K207" s="39"/>
      <c r="M207" s="39"/>
      <c r="N207" s="39"/>
      <c r="O207" s="39"/>
      <c r="P207" s="39"/>
      <c r="Q207" s="39"/>
      <c r="R207" s="122"/>
      <c r="T207" s="39"/>
    </row>
    <row r="208" spans="1:20" ht="15.75">
      <c r="A208" s="39"/>
      <c r="B208" s="39"/>
      <c r="C208" s="122"/>
      <c r="D208" s="122"/>
      <c r="E208" s="39"/>
      <c r="F208" s="39"/>
      <c r="G208" s="39"/>
      <c r="H208" s="122"/>
      <c r="I208" s="122"/>
      <c r="J208" s="39"/>
      <c r="K208" s="39"/>
      <c r="M208" s="39"/>
      <c r="N208" s="39"/>
      <c r="O208" s="39"/>
      <c r="P208" s="39"/>
      <c r="Q208" s="39"/>
      <c r="R208" s="122"/>
      <c r="T208" s="39"/>
    </row>
    <row r="209" spans="1:20" ht="15.75">
      <c r="A209" s="39"/>
      <c r="B209" s="39"/>
      <c r="C209" s="122"/>
      <c r="D209" s="122"/>
      <c r="E209" s="39"/>
      <c r="F209" s="39"/>
      <c r="G209" s="39"/>
      <c r="H209" s="122"/>
      <c r="I209" s="122"/>
      <c r="J209" s="39"/>
      <c r="K209" s="39"/>
      <c r="M209" s="39"/>
      <c r="N209" s="39"/>
      <c r="O209" s="39"/>
      <c r="P209" s="39"/>
      <c r="Q209" s="39"/>
      <c r="R209" s="122"/>
      <c r="T209" s="39"/>
    </row>
    <row r="210" spans="1:20" ht="15.75">
      <c r="A210" s="39"/>
      <c r="B210" s="39"/>
      <c r="C210" s="122"/>
      <c r="D210" s="122"/>
      <c r="E210" s="39"/>
      <c r="F210" s="39"/>
      <c r="G210" s="39"/>
      <c r="H210" s="122"/>
      <c r="I210" s="122"/>
      <c r="J210" s="39"/>
      <c r="K210" s="39"/>
      <c r="M210" s="39"/>
      <c r="N210" s="39"/>
      <c r="O210" s="39"/>
      <c r="P210" s="39"/>
      <c r="Q210" s="39"/>
      <c r="R210" s="122"/>
      <c r="T210" s="39"/>
    </row>
    <row r="211" spans="1:20" ht="15.75">
      <c r="A211" s="39"/>
      <c r="B211" s="39"/>
      <c r="C211" s="122"/>
      <c r="D211" s="122"/>
      <c r="E211" s="39"/>
      <c r="F211" s="39"/>
      <c r="G211" s="39"/>
      <c r="H211" s="122"/>
      <c r="I211" s="122"/>
      <c r="J211" s="39"/>
      <c r="K211" s="39"/>
      <c r="M211" s="39"/>
      <c r="N211" s="39"/>
      <c r="O211" s="39"/>
      <c r="P211" s="39"/>
      <c r="Q211" s="39"/>
      <c r="R211" s="122"/>
      <c r="T211" s="39"/>
    </row>
    <row r="212" spans="1:20" ht="15.75">
      <c r="A212" s="39"/>
      <c r="B212" s="39"/>
      <c r="C212" s="122"/>
      <c r="D212" s="122"/>
      <c r="E212" s="39"/>
      <c r="F212" s="39"/>
      <c r="G212" s="39"/>
      <c r="H212" s="122"/>
      <c r="I212" s="122"/>
      <c r="J212" s="39"/>
      <c r="K212" s="39"/>
      <c r="M212" s="39"/>
      <c r="N212" s="39"/>
      <c r="O212" s="39"/>
      <c r="P212" s="39"/>
      <c r="Q212" s="39"/>
      <c r="R212" s="122"/>
      <c r="T212" s="39"/>
    </row>
    <row r="213" spans="1:20" ht="15.75">
      <c r="A213" s="39"/>
      <c r="B213" s="39"/>
      <c r="C213" s="122"/>
      <c r="D213" s="122"/>
      <c r="E213" s="39"/>
      <c r="F213" s="39"/>
      <c r="G213" s="39"/>
      <c r="H213" s="122"/>
      <c r="I213" s="122"/>
      <c r="J213" s="39"/>
      <c r="K213" s="39"/>
      <c r="M213" s="39"/>
      <c r="N213" s="39"/>
      <c r="O213" s="39"/>
      <c r="P213" s="39"/>
      <c r="Q213" s="39"/>
      <c r="R213" s="122"/>
      <c r="T213" s="39"/>
    </row>
    <row r="214" spans="1:20" ht="15.75">
      <c r="A214" s="39"/>
      <c r="B214" s="39"/>
      <c r="C214" s="122"/>
      <c r="D214" s="122"/>
      <c r="E214" s="39"/>
      <c r="F214" s="39"/>
      <c r="G214" s="39"/>
      <c r="H214" s="122"/>
      <c r="I214" s="122"/>
      <c r="J214" s="39"/>
      <c r="K214" s="39"/>
      <c r="M214" s="39"/>
      <c r="N214" s="39"/>
      <c r="O214" s="39"/>
      <c r="P214" s="39"/>
      <c r="Q214" s="39"/>
      <c r="R214" s="122"/>
      <c r="T214" s="39"/>
    </row>
    <row r="215" spans="1:20" ht="15.75">
      <c r="A215" s="39"/>
      <c r="B215" s="39"/>
      <c r="C215" s="122"/>
      <c r="D215" s="122"/>
      <c r="E215" s="39"/>
      <c r="F215" s="39"/>
      <c r="G215" s="39"/>
      <c r="H215" s="122"/>
      <c r="I215" s="122"/>
      <c r="J215" s="39"/>
      <c r="K215" s="39"/>
      <c r="M215" s="39"/>
      <c r="N215" s="39"/>
      <c r="O215" s="39"/>
      <c r="P215" s="39"/>
      <c r="Q215" s="39"/>
      <c r="R215" s="122"/>
      <c r="T215" s="39"/>
    </row>
    <row r="216" spans="1:20" ht="15.75">
      <c r="A216" s="39"/>
      <c r="B216" s="39"/>
      <c r="C216" s="122"/>
      <c r="D216" s="122"/>
      <c r="E216" s="39"/>
      <c r="F216" s="39"/>
      <c r="G216" s="39"/>
      <c r="H216" s="122"/>
      <c r="I216" s="122"/>
      <c r="J216" s="39"/>
      <c r="K216" s="39"/>
      <c r="M216" s="39"/>
      <c r="N216" s="39"/>
      <c r="O216" s="39"/>
      <c r="P216" s="39"/>
      <c r="Q216" s="39"/>
      <c r="R216" s="122"/>
      <c r="T216" s="39"/>
    </row>
    <row r="217" spans="1:20" ht="15.75">
      <c r="A217" s="39"/>
      <c r="B217" s="39"/>
      <c r="C217" s="122"/>
      <c r="D217" s="122"/>
      <c r="E217" s="39"/>
      <c r="F217" s="39"/>
      <c r="G217" s="39"/>
      <c r="H217" s="122"/>
      <c r="I217" s="122"/>
      <c r="J217" s="39"/>
      <c r="K217" s="39"/>
      <c r="M217" s="39"/>
      <c r="N217" s="39"/>
      <c r="O217" s="39"/>
      <c r="P217" s="39"/>
      <c r="Q217" s="39"/>
      <c r="R217" s="122"/>
      <c r="T217" s="39"/>
    </row>
    <row r="218" spans="1:20" ht="15.75">
      <c r="A218" s="39"/>
      <c r="B218" s="39"/>
      <c r="C218" s="122"/>
      <c r="D218" s="122"/>
      <c r="E218" s="39"/>
      <c r="F218" s="39"/>
      <c r="G218" s="39"/>
      <c r="H218" s="122"/>
      <c r="I218" s="122"/>
      <c r="J218" s="39"/>
      <c r="K218" s="39"/>
      <c r="M218" s="39"/>
      <c r="N218" s="39"/>
      <c r="O218" s="39"/>
      <c r="P218" s="39"/>
      <c r="Q218" s="39"/>
      <c r="R218" s="122"/>
      <c r="T218" s="39"/>
    </row>
    <row r="219" spans="1:20" ht="15.75">
      <c r="A219" s="39"/>
      <c r="B219" s="39"/>
      <c r="C219" s="122"/>
      <c r="D219" s="122"/>
      <c r="E219" s="39"/>
      <c r="F219" s="39"/>
      <c r="G219" s="39"/>
      <c r="H219" s="122"/>
      <c r="I219" s="122"/>
      <c r="J219" s="39"/>
      <c r="K219" s="39"/>
      <c r="M219" s="39"/>
      <c r="N219" s="39"/>
      <c r="O219" s="39"/>
      <c r="P219" s="39"/>
      <c r="Q219" s="39"/>
      <c r="R219" s="122"/>
      <c r="T219" s="39"/>
    </row>
    <row r="220" spans="1:20" ht="15.75">
      <c r="A220" s="39"/>
      <c r="B220" s="39"/>
      <c r="C220" s="122"/>
      <c r="D220" s="122"/>
      <c r="E220" s="39"/>
      <c r="F220" s="39"/>
      <c r="G220" s="39"/>
      <c r="H220" s="122"/>
      <c r="I220" s="122"/>
      <c r="J220" s="39"/>
      <c r="K220" s="39"/>
      <c r="M220" s="39"/>
      <c r="N220" s="39"/>
      <c r="O220" s="39"/>
      <c r="P220" s="39"/>
      <c r="Q220" s="39"/>
      <c r="R220" s="122"/>
      <c r="T220" s="39"/>
    </row>
    <row r="221" spans="1:20" ht="15.75">
      <c r="A221" s="39"/>
      <c r="B221" s="39"/>
      <c r="C221" s="122"/>
      <c r="D221" s="122"/>
      <c r="E221" s="39"/>
      <c r="F221" s="39"/>
      <c r="G221" s="39"/>
      <c r="H221" s="122"/>
      <c r="I221" s="122"/>
      <c r="J221" s="39"/>
      <c r="K221" s="39"/>
      <c r="M221" s="39"/>
      <c r="N221" s="39"/>
      <c r="O221" s="39"/>
      <c r="P221" s="39"/>
      <c r="Q221" s="39"/>
      <c r="R221" s="122"/>
      <c r="T221" s="39"/>
    </row>
    <row r="222" spans="1:20" ht="15.75">
      <c r="A222" s="39"/>
      <c r="B222" s="39"/>
      <c r="C222" s="122"/>
      <c r="D222" s="122"/>
      <c r="E222" s="39"/>
      <c r="F222" s="39"/>
      <c r="G222" s="39"/>
      <c r="H222" s="122"/>
      <c r="I222" s="122"/>
      <c r="J222" s="39"/>
      <c r="K222" s="39"/>
      <c r="M222" s="39"/>
      <c r="N222" s="39"/>
      <c r="O222" s="39"/>
      <c r="P222" s="39"/>
      <c r="Q222" s="39"/>
      <c r="R222" s="122"/>
      <c r="T222" s="39"/>
    </row>
    <row r="223" spans="1:20" ht="15.75">
      <c r="A223" s="39"/>
      <c r="B223" s="39"/>
      <c r="C223" s="122"/>
      <c r="D223" s="122"/>
      <c r="E223" s="39"/>
      <c r="F223" s="39"/>
      <c r="G223" s="39"/>
      <c r="H223" s="122"/>
      <c r="I223" s="122"/>
      <c r="J223" s="39"/>
      <c r="K223" s="39"/>
      <c r="M223" s="39"/>
      <c r="N223" s="39"/>
      <c r="O223" s="39"/>
      <c r="P223" s="39"/>
      <c r="Q223" s="39"/>
      <c r="R223" s="122"/>
      <c r="T223" s="39"/>
    </row>
    <row r="224" spans="1:20" ht="15.75">
      <c r="A224" s="39"/>
      <c r="B224" s="39"/>
      <c r="C224" s="122"/>
      <c r="D224" s="122"/>
      <c r="E224" s="39"/>
      <c r="F224" s="39"/>
      <c r="G224" s="39"/>
      <c r="H224" s="122"/>
      <c r="I224" s="122"/>
      <c r="J224" s="39"/>
      <c r="K224" s="39"/>
      <c r="M224" s="39"/>
      <c r="N224" s="39"/>
      <c r="O224" s="39"/>
      <c r="P224" s="39"/>
      <c r="Q224" s="39"/>
      <c r="R224" s="122"/>
      <c r="T224" s="39"/>
    </row>
    <row r="225" spans="1:20" ht="15.75">
      <c r="A225" s="39"/>
      <c r="B225" s="39"/>
      <c r="C225" s="122"/>
      <c r="D225" s="122"/>
      <c r="E225" s="39"/>
      <c r="F225" s="39"/>
      <c r="G225" s="39"/>
      <c r="H225" s="122"/>
      <c r="I225" s="122"/>
      <c r="J225" s="39"/>
      <c r="K225" s="39"/>
      <c r="M225" s="39"/>
      <c r="N225" s="39"/>
      <c r="O225" s="39"/>
      <c r="P225" s="39"/>
      <c r="Q225" s="39"/>
      <c r="R225" s="122"/>
      <c r="T225" s="39"/>
    </row>
    <row r="226" spans="1:20" ht="15.75">
      <c r="A226" s="39"/>
      <c r="B226" s="39"/>
      <c r="C226" s="122"/>
      <c r="D226" s="122"/>
      <c r="E226" s="39"/>
      <c r="F226" s="39"/>
      <c r="G226" s="39"/>
      <c r="H226" s="122"/>
      <c r="I226" s="122"/>
      <c r="J226" s="39"/>
      <c r="K226" s="39"/>
      <c r="M226" s="39"/>
      <c r="N226" s="39"/>
      <c r="O226" s="39"/>
      <c r="P226" s="39"/>
      <c r="Q226" s="39"/>
      <c r="R226" s="122"/>
      <c r="T226" s="39"/>
    </row>
    <row r="227" spans="1:20" ht="15.75">
      <c r="A227" s="39"/>
      <c r="B227" s="39"/>
      <c r="C227" s="122"/>
      <c r="D227" s="122"/>
      <c r="E227" s="39"/>
      <c r="F227" s="39"/>
      <c r="G227" s="39"/>
      <c r="H227" s="122"/>
      <c r="I227" s="122"/>
      <c r="J227" s="39"/>
      <c r="K227" s="39"/>
      <c r="M227" s="39"/>
      <c r="N227" s="39"/>
      <c r="O227" s="39"/>
      <c r="P227" s="39"/>
      <c r="Q227" s="39"/>
      <c r="R227" s="122"/>
      <c r="T227" s="39"/>
    </row>
    <row r="228" spans="1:20" ht="15.75">
      <c r="A228" s="39"/>
      <c r="B228" s="39"/>
      <c r="C228" s="122"/>
      <c r="D228" s="122"/>
      <c r="E228" s="39"/>
      <c r="F228" s="39"/>
      <c r="G228" s="39"/>
      <c r="H228" s="122"/>
      <c r="I228" s="122"/>
      <c r="J228" s="39"/>
      <c r="K228" s="39"/>
      <c r="M228" s="39"/>
      <c r="N228" s="39"/>
      <c r="O228" s="39"/>
      <c r="P228" s="39"/>
      <c r="Q228" s="39"/>
      <c r="R228" s="122"/>
      <c r="T228" s="39"/>
    </row>
    <row r="229" spans="1:20" ht="15.75">
      <c r="A229" s="39"/>
      <c r="B229" s="39"/>
      <c r="C229" s="122"/>
      <c r="D229" s="122"/>
      <c r="E229" s="39"/>
      <c r="F229" s="39"/>
      <c r="G229" s="39"/>
      <c r="H229" s="122"/>
      <c r="I229" s="122"/>
      <c r="J229" s="39"/>
      <c r="K229" s="39"/>
      <c r="M229" s="39"/>
      <c r="N229" s="39"/>
      <c r="O229" s="39"/>
      <c r="P229" s="39"/>
      <c r="Q229" s="39"/>
      <c r="R229" s="122"/>
      <c r="T229" s="39"/>
    </row>
    <row r="230" spans="1:20" ht="15.75">
      <c r="A230" s="39"/>
      <c r="B230" s="39"/>
      <c r="C230" s="122"/>
      <c r="D230" s="122"/>
      <c r="E230" s="39"/>
      <c r="F230" s="39"/>
      <c r="G230" s="39"/>
      <c r="H230" s="122"/>
      <c r="I230" s="122"/>
      <c r="J230" s="39"/>
      <c r="K230" s="39"/>
      <c r="M230" s="39"/>
      <c r="N230" s="39"/>
      <c r="O230" s="39"/>
      <c r="P230" s="39"/>
      <c r="Q230" s="39"/>
      <c r="R230" s="122"/>
      <c r="T230" s="39"/>
    </row>
    <row r="231" spans="1:20" ht="15.75">
      <c r="A231" s="39"/>
      <c r="B231" s="39"/>
      <c r="C231" s="122"/>
      <c r="D231" s="122"/>
      <c r="E231" s="39"/>
      <c r="F231" s="39"/>
      <c r="G231" s="39"/>
      <c r="H231" s="122"/>
      <c r="I231" s="122"/>
      <c r="J231" s="39"/>
      <c r="K231" s="39"/>
      <c r="M231" s="39"/>
      <c r="N231" s="39"/>
      <c r="O231" s="39"/>
      <c r="P231" s="39"/>
      <c r="Q231" s="39"/>
      <c r="R231" s="122"/>
      <c r="T231" s="39"/>
    </row>
    <row r="232" spans="1:20" ht="15.75">
      <c r="A232" s="39"/>
      <c r="B232" s="39"/>
      <c r="C232" s="122"/>
      <c r="D232" s="122"/>
      <c r="E232" s="39"/>
      <c r="F232" s="39"/>
      <c r="G232" s="39"/>
      <c r="H232" s="122"/>
      <c r="I232" s="122"/>
      <c r="J232" s="39"/>
      <c r="K232" s="39"/>
      <c r="M232" s="39"/>
      <c r="N232" s="39"/>
      <c r="O232" s="39"/>
      <c r="P232" s="39"/>
      <c r="Q232" s="39"/>
      <c r="R232" s="122"/>
      <c r="T232" s="39"/>
    </row>
    <row r="233" spans="1:20" ht="15.75">
      <c r="A233" s="39"/>
      <c r="B233" s="39"/>
      <c r="C233" s="122"/>
      <c r="D233" s="122"/>
      <c r="E233" s="39"/>
      <c r="F233" s="39"/>
      <c r="G233" s="39"/>
      <c r="H233" s="122"/>
      <c r="I233" s="122"/>
      <c r="J233" s="39"/>
      <c r="K233" s="39"/>
      <c r="M233" s="39"/>
      <c r="N233" s="39"/>
      <c r="O233" s="39"/>
      <c r="P233" s="39"/>
      <c r="Q233" s="39"/>
      <c r="R233" s="122"/>
      <c r="T233" s="39"/>
    </row>
    <row r="234" spans="1:20" ht="15.75">
      <c r="A234" s="39"/>
      <c r="B234" s="39"/>
      <c r="C234" s="122"/>
      <c r="D234" s="122"/>
      <c r="E234" s="39"/>
      <c r="F234" s="39"/>
      <c r="G234" s="39"/>
      <c r="H234" s="122"/>
      <c r="I234" s="122"/>
      <c r="J234" s="39"/>
      <c r="K234" s="39"/>
      <c r="M234" s="39"/>
      <c r="N234" s="39"/>
      <c r="O234" s="39"/>
      <c r="P234" s="39"/>
      <c r="Q234" s="39"/>
      <c r="R234" s="122"/>
      <c r="T234" s="39"/>
    </row>
    <row r="235" spans="1:20" ht="15.75">
      <c r="A235" s="39"/>
      <c r="B235" s="39"/>
      <c r="C235" s="122"/>
      <c r="D235" s="122"/>
      <c r="E235" s="39"/>
      <c r="F235" s="39"/>
      <c r="G235" s="39"/>
      <c r="H235" s="122"/>
      <c r="I235" s="122"/>
      <c r="J235" s="39"/>
      <c r="K235" s="39"/>
      <c r="M235" s="39"/>
      <c r="N235" s="39"/>
      <c r="O235" s="39"/>
      <c r="P235" s="39"/>
      <c r="Q235" s="39"/>
      <c r="R235" s="122"/>
      <c r="T235" s="39"/>
    </row>
    <row r="236" spans="1:20" ht="15.75">
      <c r="A236" s="39"/>
      <c r="B236" s="39"/>
      <c r="C236" s="122"/>
      <c r="D236" s="122"/>
      <c r="E236" s="39"/>
      <c r="F236" s="39"/>
      <c r="G236" s="39"/>
      <c r="H236" s="122"/>
      <c r="I236" s="122"/>
      <c r="J236" s="39"/>
      <c r="K236" s="39"/>
      <c r="M236" s="39"/>
      <c r="N236" s="39"/>
      <c r="O236" s="39"/>
      <c r="P236" s="39"/>
      <c r="Q236" s="39"/>
      <c r="R236" s="122"/>
      <c r="T236" s="39"/>
    </row>
    <row r="237" spans="1:20" ht="15.75">
      <c r="A237" s="39"/>
      <c r="B237" s="39"/>
      <c r="C237" s="122"/>
      <c r="D237" s="122"/>
      <c r="E237" s="39"/>
      <c r="F237" s="39"/>
      <c r="G237" s="39"/>
      <c r="H237" s="122"/>
      <c r="I237" s="122"/>
      <c r="J237" s="39"/>
      <c r="K237" s="39"/>
      <c r="M237" s="39"/>
      <c r="N237" s="39"/>
      <c r="O237" s="39"/>
      <c r="P237" s="39"/>
      <c r="Q237" s="39"/>
      <c r="R237" s="122"/>
      <c r="T237" s="39"/>
    </row>
    <row r="238" spans="1:20" ht="15.75">
      <c r="A238" s="39"/>
      <c r="B238" s="39"/>
      <c r="C238" s="122"/>
      <c r="D238" s="122"/>
      <c r="E238" s="39"/>
      <c r="F238" s="39"/>
      <c r="G238" s="39"/>
      <c r="H238" s="122"/>
      <c r="I238" s="122"/>
      <c r="J238" s="39"/>
      <c r="K238" s="39"/>
      <c r="M238" s="39"/>
      <c r="N238" s="39"/>
      <c r="O238" s="39"/>
      <c r="P238" s="39"/>
      <c r="Q238" s="39"/>
      <c r="R238" s="122"/>
      <c r="T238" s="39"/>
    </row>
    <row r="239" spans="1:20" ht="15.75">
      <c r="A239" s="39"/>
      <c r="B239" s="39"/>
      <c r="C239" s="122"/>
      <c r="D239" s="122"/>
      <c r="E239" s="39"/>
      <c r="F239" s="39"/>
      <c r="G239" s="39"/>
      <c r="H239" s="122"/>
      <c r="I239" s="122"/>
      <c r="J239" s="39"/>
      <c r="K239" s="39"/>
      <c r="M239" s="39"/>
      <c r="N239" s="39"/>
      <c r="O239" s="39"/>
      <c r="P239" s="39"/>
      <c r="Q239" s="39"/>
      <c r="R239" s="122"/>
      <c r="T239" s="39"/>
    </row>
    <row r="240" spans="1:20" ht="15.75">
      <c r="A240" s="39"/>
      <c r="B240" s="39"/>
      <c r="C240" s="122"/>
      <c r="D240" s="122"/>
      <c r="E240" s="39"/>
      <c r="F240" s="39"/>
      <c r="G240" s="39"/>
      <c r="H240" s="122"/>
      <c r="I240" s="122"/>
      <c r="J240" s="39"/>
      <c r="K240" s="39"/>
      <c r="M240" s="39"/>
      <c r="N240" s="39"/>
      <c r="O240" s="39"/>
      <c r="P240" s="39"/>
      <c r="Q240" s="39"/>
      <c r="R240" s="122"/>
      <c r="T240" s="39"/>
    </row>
    <row r="241" spans="1:20" ht="15.75">
      <c r="A241" s="39"/>
      <c r="B241" s="39"/>
      <c r="C241" s="122"/>
      <c r="D241" s="122"/>
      <c r="E241" s="39"/>
      <c r="F241" s="39"/>
      <c r="G241" s="39"/>
      <c r="H241" s="122"/>
      <c r="I241" s="122"/>
      <c r="J241" s="39"/>
      <c r="K241" s="39"/>
      <c r="M241" s="39"/>
      <c r="N241" s="39"/>
      <c r="O241" s="39"/>
      <c r="P241" s="39"/>
      <c r="Q241" s="39"/>
      <c r="R241" s="122"/>
      <c r="T241" s="39"/>
    </row>
    <row r="242" spans="1:20" ht="15.75">
      <c r="A242" s="39"/>
      <c r="B242" s="39"/>
      <c r="C242" s="122"/>
      <c r="D242" s="122"/>
      <c r="E242" s="39"/>
      <c r="F242" s="39"/>
      <c r="G242" s="39"/>
      <c r="H242" s="122"/>
      <c r="I242" s="122"/>
      <c r="J242" s="39"/>
      <c r="K242" s="39"/>
      <c r="M242" s="39"/>
      <c r="N242" s="39"/>
      <c r="O242" s="39"/>
      <c r="P242" s="39"/>
      <c r="Q242" s="39"/>
      <c r="R242" s="122"/>
      <c r="T242" s="39"/>
    </row>
    <row r="243" spans="1:20" ht="15.75">
      <c r="A243" s="39"/>
      <c r="B243" s="39"/>
      <c r="C243" s="122"/>
      <c r="D243" s="122"/>
      <c r="E243" s="39"/>
      <c r="F243" s="39"/>
      <c r="G243" s="39"/>
      <c r="H243" s="122"/>
      <c r="I243" s="122"/>
      <c r="J243" s="39"/>
      <c r="K243" s="39"/>
      <c r="M243" s="39"/>
      <c r="N243" s="39"/>
      <c r="O243" s="39"/>
      <c r="P243" s="39"/>
      <c r="Q243" s="39"/>
      <c r="R243" s="122"/>
      <c r="T243" s="39"/>
    </row>
    <row r="244" spans="1:20" ht="15.75">
      <c r="A244" s="39"/>
      <c r="B244" s="39"/>
      <c r="C244" s="122"/>
      <c r="D244" s="122"/>
      <c r="E244" s="39"/>
      <c r="F244" s="39"/>
      <c r="G244" s="39"/>
      <c r="H244" s="122"/>
      <c r="I244" s="122"/>
      <c r="J244" s="39"/>
      <c r="K244" s="39"/>
      <c r="M244" s="39"/>
      <c r="N244" s="39"/>
      <c r="O244" s="39"/>
      <c r="P244" s="39"/>
      <c r="Q244" s="39"/>
      <c r="R244" s="122"/>
      <c r="T244" s="39"/>
    </row>
    <row r="245" spans="1:20" ht="15.75">
      <c r="A245" s="39"/>
      <c r="B245" s="39"/>
      <c r="C245" s="122"/>
      <c r="D245" s="122"/>
      <c r="E245" s="39"/>
      <c r="F245" s="39"/>
      <c r="G245" s="39"/>
      <c r="H245" s="122"/>
      <c r="I245" s="122"/>
      <c r="J245" s="39"/>
      <c r="K245" s="39"/>
      <c r="M245" s="39"/>
      <c r="N245" s="39"/>
      <c r="O245" s="39"/>
      <c r="P245" s="39"/>
      <c r="Q245" s="39"/>
      <c r="R245" s="122"/>
      <c r="T245" s="39"/>
    </row>
    <row r="246" spans="1:20" ht="15.75">
      <c r="A246" s="39"/>
      <c r="B246" s="39"/>
      <c r="C246" s="122"/>
      <c r="D246" s="122"/>
      <c r="E246" s="39"/>
      <c r="F246" s="39"/>
      <c r="G246" s="39"/>
      <c r="H246" s="122"/>
      <c r="I246" s="122"/>
      <c r="J246" s="39"/>
      <c r="K246" s="39"/>
      <c r="M246" s="39"/>
      <c r="N246" s="39"/>
      <c r="O246" s="39"/>
      <c r="P246" s="39"/>
      <c r="Q246" s="39"/>
      <c r="R246" s="122"/>
      <c r="T246" s="39"/>
    </row>
    <row r="247" spans="1:20" ht="15.75">
      <c r="A247" s="39"/>
      <c r="B247" s="39"/>
      <c r="C247" s="122"/>
      <c r="D247" s="122"/>
      <c r="E247" s="39"/>
      <c r="F247" s="39"/>
      <c r="G247" s="39"/>
      <c r="H247" s="122"/>
      <c r="I247" s="122"/>
      <c r="J247" s="39"/>
      <c r="K247" s="39"/>
      <c r="M247" s="39"/>
      <c r="N247" s="39"/>
      <c r="O247" s="39"/>
      <c r="P247" s="39"/>
      <c r="Q247" s="39"/>
      <c r="R247" s="122"/>
      <c r="T247" s="39"/>
    </row>
    <row r="248" spans="1:20" ht="15.75">
      <c r="A248" s="39"/>
      <c r="B248" s="39"/>
      <c r="C248" s="122"/>
      <c r="D248" s="122"/>
      <c r="E248" s="39"/>
      <c r="F248" s="39"/>
      <c r="G248" s="39"/>
      <c r="H248" s="122"/>
      <c r="I248" s="122"/>
      <c r="J248" s="39"/>
      <c r="K248" s="39"/>
      <c r="M248" s="39"/>
      <c r="N248" s="39"/>
      <c r="O248" s="39"/>
      <c r="P248" s="39"/>
      <c r="Q248" s="39"/>
      <c r="R248" s="122"/>
      <c r="T248" s="39"/>
    </row>
    <row r="249" spans="1:20" ht="15.75">
      <c r="A249" s="39"/>
      <c r="B249" s="39"/>
      <c r="C249" s="122"/>
      <c r="D249" s="122"/>
      <c r="E249" s="39"/>
      <c r="F249" s="39"/>
      <c r="G249" s="39"/>
      <c r="H249" s="122"/>
      <c r="I249" s="122"/>
      <c r="J249" s="39"/>
      <c r="K249" s="39"/>
      <c r="M249" s="39"/>
      <c r="N249" s="39"/>
      <c r="O249" s="39"/>
      <c r="P249" s="39"/>
      <c r="Q249" s="39"/>
      <c r="R249" s="122"/>
      <c r="T249" s="39"/>
    </row>
    <row r="250" spans="1:20" ht="15.75">
      <c r="A250" s="39"/>
      <c r="B250" s="39"/>
      <c r="C250" s="122"/>
      <c r="D250" s="122"/>
      <c r="E250" s="39"/>
      <c r="F250" s="39"/>
      <c r="G250" s="39"/>
      <c r="H250" s="122"/>
      <c r="I250" s="122"/>
      <c r="J250" s="39"/>
      <c r="K250" s="39"/>
      <c r="M250" s="39"/>
      <c r="N250" s="39"/>
      <c r="O250" s="39"/>
      <c r="P250" s="39"/>
      <c r="Q250" s="39"/>
      <c r="R250" s="122"/>
      <c r="T250" s="39"/>
    </row>
    <row r="251" spans="1:20" ht="15.75">
      <c r="A251" s="39"/>
      <c r="B251" s="39"/>
      <c r="C251" s="122"/>
      <c r="D251" s="122"/>
      <c r="E251" s="39"/>
      <c r="F251" s="39"/>
      <c r="G251" s="39"/>
      <c r="H251" s="122"/>
      <c r="I251" s="122"/>
      <c r="J251" s="39"/>
      <c r="K251" s="39"/>
      <c r="M251" s="39"/>
      <c r="N251" s="39"/>
      <c r="O251" s="39"/>
      <c r="P251" s="39"/>
      <c r="Q251" s="39"/>
      <c r="R251" s="122"/>
      <c r="T251" s="39"/>
    </row>
    <row r="252" spans="1:20" ht="15.75">
      <c r="A252" s="39"/>
      <c r="B252" s="39"/>
      <c r="C252" s="122"/>
      <c r="D252" s="122"/>
      <c r="E252" s="39"/>
      <c r="F252" s="39"/>
      <c r="G252" s="39"/>
      <c r="H252" s="122"/>
      <c r="I252" s="122"/>
      <c r="J252" s="39"/>
      <c r="K252" s="39"/>
      <c r="M252" s="39"/>
      <c r="N252" s="39"/>
      <c r="O252" s="39"/>
      <c r="P252" s="39"/>
      <c r="Q252" s="39"/>
      <c r="R252" s="122"/>
      <c r="T252" s="39"/>
    </row>
    <row r="253" spans="1:20" ht="15.75">
      <c r="A253" s="39"/>
      <c r="B253" s="39"/>
      <c r="C253" s="122"/>
      <c r="D253" s="122"/>
      <c r="E253" s="39"/>
      <c r="F253" s="39"/>
      <c r="G253" s="39"/>
      <c r="H253" s="122"/>
      <c r="I253" s="122"/>
      <c r="J253" s="39"/>
      <c r="K253" s="39"/>
      <c r="M253" s="39"/>
      <c r="N253" s="39"/>
      <c r="O253" s="39"/>
      <c r="P253" s="39"/>
      <c r="Q253" s="39"/>
      <c r="R253" s="122"/>
      <c r="T253" s="39"/>
    </row>
    <row r="254" spans="1:20" ht="15.75">
      <c r="A254" s="39"/>
      <c r="B254" s="39"/>
      <c r="C254" s="122"/>
      <c r="D254" s="122"/>
      <c r="E254" s="39"/>
      <c r="F254" s="39"/>
      <c r="G254" s="39"/>
      <c r="H254" s="122"/>
      <c r="I254" s="122"/>
      <c r="J254" s="39"/>
      <c r="K254" s="39"/>
      <c r="M254" s="39"/>
      <c r="N254" s="39"/>
      <c r="O254" s="39"/>
      <c r="P254" s="39"/>
      <c r="Q254" s="39"/>
      <c r="R254" s="122"/>
      <c r="T254" s="39"/>
    </row>
    <row r="255" spans="1:20" ht="15.75">
      <c r="A255" s="39"/>
      <c r="B255" s="39"/>
      <c r="C255" s="122"/>
      <c r="D255" s="122"/>
      <c r="E255" s="39"/>
      <c r="F255" s="39"/>
      <c r="G255" s="39"/>
      <c r="H255" s="122"/>
      <c r="I255" s="122"/>
      <c r="J255" s="39"/>
      <c r="K255" s="39"/>
      <c r="M255" s="39"/>
      <c r="N255" s="39"/>
      <c r="O255" s="39"/>
      <c r="P255" s="39"/>
      <c r="Q255" s="39"/>
      <c r="R255" s="122"/>
      <c r="T255" s="39"/>
    </row>
    <row r="256" spans="1:20" ht="15.75">
      <c r="A256" s="39"/>
      <c r="B256" s="39"/>
      <c r="C256" s="122"/>
      <c r="D256" s="122"/>
      <c r="E256" s="39"/>
      <c r="F256" s="39"/>
      <c r="G256" s="39"/>
      <c r="H256" s="122"/>
      <c r="I256" s="122"/>
      <c r="J256" s="39"/>
      <c r="K256" s="39"/>
      <c r="M256" s="39"/>
      <c r="N256" s="39"/>
      <c r="O256" s="39"/>
      <c r="P256" s="39"/>
      <c r="Q256" s="39"/>
      <c r="R256" s="122"/>
      <c r="T256" s="39"/>
    </row>
    <row r="257" spans="1:20" ht="15.75">
      <c r="A257" s="39"/>
      <c r="B257" s="39"/>
      <c r="C257" s="122"/>
      <c r="D257" s="122"/>
      <c r="E257" s="39"/>
      <c r="F257" s="39"/>
      <c r="G257" s="39"/>
      <c r="H257" s="122"/>
      <c r="I257" s="122"/>
      <c r="J257" s="39"/>
      <c r="K257" s="39"/>
      <c r="M257" s="39"/>
      <c r="N257" s="39"/>
      <c r="O257" s="39"/>
      <c r="P257" s="39"/>
      <c r="Q257" s="39"/>
      <c r="R257" s="122"/>
      <c r="T257" s="39"/>
    </row>
    <row r="258" spans="1:20" ht="15.75">
      <c r="A258" s="39"/>
      <c r="B258" s="39"/>
      <c r="C258" s="122"/>
      <c r="D258" s="122"/>
      <c r="E258" s="39"/>
      <c r="F258" s="39"/>
      <c r="G258" s="39"/>
      <c r="H258" s="122"/>
      <c r="I258" s="122"/>
      <c r="J258" s="39"/>
      <c r="K258" s="39"/>
      <c r="M258" s="39"/>
      <c r="N258" s="39"/>
      <c r="O258" s="39"/>
      <c r="P258" s="39"/>
      <c r="Q258" s="39"/>
      <c r="R258" s="122"/>
      <c r="T258" s="39"/>
    </row>
    <row r="259" spans="1:20" ht="15.75">
      <c r="A259" s="39"/>
      <c r="B259" s="39"/>
      <c r="C259" s="122"/>
      <c r="D259" s="122"/>
      <c r="E259" s="39"/>
      <c r="F259" s="39"/>
      <c r="G259" s="39"/>
      <c r="H259" s="122"/>
      <c r="I259" s="122"/>
      <c r="J259" s="39"/>
      <c r="K259" s="39"/>
      <c r="M259" s="39"/>
      <c r="N259" s="39"/>
      <c r="O259" s="39"/>
      <c r="P259" s="39"/>
      <c r="Q259" s="39"/>
      <c r="R259" s="122"/>
      <c r="T259" s="39"/>
    </row>
    <row r="260" spans="1:20" ht="15.75">
      <c r="A260" s="39"/>
      <c r="B260" s="39"/>
      <c r="C260" s="122"/>
      <c r="D260" s="122"/>
      <c r="E260" s="39"/>
      <c r="F260" s="39"/>
      <c r="G260" s="39"/>
      <c r="H260" s="122"/>
      <c r="I260" s="122"/>
      <c r="J260" s="39"/>
      <c r="K260" s="39"/>
      <c r="M260" s="39"/>
      <c r="N260" s="39"/>
      <c r="O260" s="39"/>
      <c r="P260" s="39"/>
      <c r="Q260" s="39"/>
      <c r="R260" s="122"/>
      <c r="T260" s="39"/>
    </row>
    <row r="261" spans="1:20" ht="15.75">
      <c r="A261" s="39"/>
      <c r="B261" s="39"/>
      <c r="C261" s="122"/>
      <c r="D261" s="122"/>
      <c r="E261" s="39"/>
      <c r="F261" s="39"/>
      <c r="G261" s="39"/>
      <c r="H261" s="122"/>
      <c r="I261" s="122"/>
      <c r="J261" s="39"/>
      <c r="K261" s="39"/>
      <c r="M261" s="39"/>
      <c r="N261" s="39"/>
      <c r="O261" s="39"/>
      <c r="P261" s="39"/>
      <c r="Q261" s="39"/>
      <c r="R261" s="122"/>
      <c r="T261" s="39"/>
    </row>
    <row r="262" spans="1:20" ht="15.75">
      <c r="A262" s="39"/>
      <c r="B262" s="39"/>
      <c r="C262" s="122"/>
      <c r="D262" s="122"/>
      <c r="E262" s="39"/>
      <c r="F262" s="39"/>
      <c r="G262" s="39"/>
      <c r="H262" s="122"/>
      <c r="I262" s="122"/>
      <c r="J262" s="39"/>
      <c r="K262" s="39"/>
      <c r="M262" s="39"/>
      <c r="N262" s="39"/>
      <c r="O262" s="39"/>
      <c r="P262" s="39"/>
      <c r="Q262" s="39"/>
      <c r="R262" s="122"/>
      <c r="T262" s="39"/>
    </row>
    <row r="263" spans="1:20" ht="15.75">
      <c r="A263" s="39"/>
      <c r="B263" s="39"/>
      <c r="C263" s="122"/>
      <c r="D263" s="122"/>
      <c r="E263" s="39"/>
      <c r="F263" s="39"/>
      <c r="G263" s="39"/>
      <c r="H263" s="122"/>
      <c r="I263" s="122"/>
      <c r="J263" s="39"/>
      <c r="K263" s="39"/>
      <c r="M263" s="39"/>
      <c r="N263" s="39"/>
      <c r="O263" s="39"/>
      <c r="P263" s="39"/>
      <c r="Q263" s="39"/>
      <c r="R263" s="122"/>
      <c r="T263" s="39"/>
    </row>
    <row r="264" spans="1:20" ht="15.75">
      <c r="A264" s="39"/>
      <c r="B264" s="39"/>
      <c r="C264" s="122"/>
      <c r="D264" s="122"/>
      <c r="E264" s="39"/>
      <c r="F264" s="39"/>
      <c r="G264" s="39"/>
      <c r="H264" s="122"/>
      <c r="I264" s="122"/>
      <c r="J264" s="39"/>
      <c r="K264" s="39"/>
      <c r="M264" s="39"/>
      <c r="N264" s="39"/>
      <c r="O264" s="39"/>
      <c r="P264" s="39"/>
      <c r="Q264" s="39"/>
      <c r="R264" s="122"/>
      <c r="T264" s="39"/>
    </row>
    <row r="265" spans="1:20" ht="15.75">
      <c r="A265" s="39"/>
      <c r="B265" s="39"/>
      <c r="C265" s="122"/>
      <c r="D265" s="122"/>
      <c r="E265" s="39"/>
      <c r="F265" s="39"/>
      <c r="G265" s="39"/>
      <c r="H265" s="122"/>
      <c r="I265" s="122"/>
      <c r="J265" s="39"/>
      <c r="K265" s="39"/>
      <c r="M265" s="39"/>
      <c r="N265" s="39"/>
      <c r="O265" s="39"/>
      <c r="P265" s="39"/>
      <c r="Q265" s="39"/>
      <c r="R265" s="122"/>
      <c r="T265" s="39"/>
    </row>
    <row r="266" spans="1:20" ht="15.75">
      <c r="A266" s="39"/>
      <c r="B266" s="39"/>
      <c r="C266" s="122"/>
      <c r="D266" s="122"/>
      <c r="E266" s="39"/>
      <c r="F266" s="39"/>
      <c r="G266" s="39"/>
      <c r="H266" s="122"/>
      <c r="I266" s="122"/>
      <c r="J266" s="39"/>
      <c r="K266" s="39"/>
      <c r="M266" s="39"/>
      <c r="N266" s="39"/>
      <c r="O266" s="39"/>
      <c r="P266" s="39"/>
      <c r="Q266" s="39"/>
      <c r="R266" s="122"/>
      <c r="T266" s="39"/>
    </row>
    <row r="267" spans="1:20" ht="15.75">
      <c r="A267" s="39"/>
      <c r="B267" s="39"/>
      <c r="C267" s="122"/>
      <c r="D267" s="122"/>
      <c r="E267" s="39"/>
      <c r="F267" s="39"/>
      <c r="G267" s="39"/>
      <c r="H267" s="122"/>
      <c r="I267" s="122"/>
      <c r="J267" s="39"/>
      <c r="K267" s="39"/>
      <c r="M267" s="39"/>
      <c r="N267" s="39"/>
      <c r="O267" s="39"/>
      <c r="P267" s="39"/>
      <c r="Q267" s="39"/>
      <c r="R267" s="122"/>
      <c r="T267" s="39"/>
    </row>
    <row r="268" spans="1:20" ht="15.75">
      <c r="A268" s="39"/>
      <c r="B268" s="39"/>
      <c r="C268" s="122"/>
      <c r="D268" s="122"/>
      <c r="E268" s="39"/>
      <c r="F268" s="39"/>
      <c r="G268" s="39"/>
      <c r="H268" s="122"/>
      <c r="I268" s="122"/>
      <c r="J268" s="39"/>
      <c r="K268" s="39"/>
      <c r="M268" s="39"/>
      <c r="N268" s="39"/>
      <c r="O268" s="39"/>
      <c r="P268" s="39"/>
      <c r="Q268" s="39"/>
      <c r="R268" s="122"/>
      <c r="T268" s="39"/>
    </row>
    <row r="269" spans="1:20" ht="15.75">
      <c r="A269" s="39"/>
      <c r="B269" s="39"/>
      <c r="C269" s="122"/>
      <c r="D269" s="122"/>
      <c r="E269" s="39"/>
      <c r="F269" s="39"/>
      <c r="G269" s="39"/>
      <c r="H269" s="122"/>
      <c r="I269" s="122"/>
      <c r="J269" s="39"/>
      <c r="K269" s="39"/>
      <c r="M269" s="39"/>
      <c r="N269" s="39"/>
      <c r="O269" s="39"/>
      <c r="P269" s="39"/>
      <c r="Q269" s="39"/>
      <c r="R269" s="122"/>
      <c r="T269" s="39"/>
    </row>
    <row r="270" spans="1:20" ht="15.75">
      <c r="A270" s="39"/>
      <c r="B270" s="39"/>
      <c r="C270" s="122"/>
      <c r="D270" s="122"/>
      <c r="E270" s="39"/>
      <c r="F270" s="39"/>
      <c r="G270" s="39"/>
      <c r="H270" s="122"/>
      <c r="I270" s="122"/>
      <c r="J270" s="39"/>
      <c r="K270" s="39"/>
      <c r="M270" s="39"/>
      <c r="N270" s="39"/>
      <c r="O270" s="39"/>
      <c r="P270" s="39"/>
      <c r="Q270" s="39"/>
      <c r="R270" s="122"/>
      <c r="T270" s="39"/>
    </row>
    <row r="271" spans="1:20" ht="15.75">
      <c r="A271" s="39"/>
      <c r="B271" s="39"/>
      <c r="C271" s="122"/>
      <c r="D271" s="122"/>
      <c r="E271" s="39"/>
      <c r="F271" s="39"/>
      <c r="G271" s="39"/>
      <c r="H271" s="122"/>
      <c r="I271" s="122"/>
      <c r="J271" s="39"/>
      <c r="K271" s="39"/>
      <c r="M271" s="39"/>
      <c r="N271" s="39"/>
      <c r="O271" s="39"/>
      <c r="P271" s="39"/>
      <c r="Q271" s="39"/>
      <c r="R271" s="122"/>
      <c r="T271" s="39"/>
    </row>
    <row r="272" spans="1:20" ht="15.75">
      <c r="A272" s="39"/>
      <c r="B272" s="39"/>
      <c r="C272" s="122"/>
      <c r="D272" s="122"/>
      <c r="E272" s="39"/>
      <c r="F272" s="39"/>
      <c r="G272" s="39"/>
      <c r="H272" s="122"/>
      <c r="I272" s="122"/>
      <c r="J272" s="39"/>
      <c r="K272" s="39"/>
      <c r="M272" s="39"/>
      <c r="N272" s="39"/>
      <c r="O272" s="39"/>
      <c r="P272" s="39"/>
      <c r="Q272" s="39"/>
      <c r="R272" s="122"/>
      <c r="T272" s="39"/>
    </row>
    <row r="273" spans="1:20" ht="15.75">
      <c r="A273" s="39"/>
      <c r="B273" s="39"/>
      <c r="C273" s="122"/>
      <c r="D273" s="122"/>
      <c r="E273" s="39"/>
      <c r="F273" s="39"/>
      <c r="G273" s="39"/>
      <c r="H273" s="122"/>
      <c r="I273" s="122"/>
      <c r="J273" s="39"/>
      <c r="K273" s="39"/>
      <c r="M273" s="39"/>
      <c r="N273" s="39"/>
      <c r="O273" s="39"/>
      <c r="P273" s="39"/>
      <c r="Q273" s="39"/>
      <c r="R273" s="122"/>
      <c r="T273" s="39"/>
    </row>
    <row r="274" spans="1:20" ht="15.75">
      <c r="A274" s="39"/>
      <c r="B274" s="39"/>
      <c r="C274" s="122"/>
      <c r="D274" s="122"/>
      <c r="E274" s="39"/>
      <c r="F274" s="39"/>
      <c r="G274" s="39"/>
      <c r="H274" s="122"/>
      <c r="I274" s="122"/>
      <c r="J274" s="39"/>
      <c r="K274" s="39"/>
      <c r="M274" s="39"/>
      <c r="N274" s="39"/>
      <c r="O274" s="39"/>
      <c r="P274" s="39"/>
      <c r="Q274" s="39"/>
      <c r="R274" s="122"/>
      <c r="T274" s="39"/>
    </row>
    <row r="275" spans="1:20" ht="15.75">
      <c r="A275" s="39"/>
      <c r="B275" s="39"/>
      <c r="C275" s="122"/>
      <c r="D275" s="122"/>
      <c r="E275" s="39"/>
      <c r="F275" s="39"/>
      <c r="G275" s="39"/>
      <c r="H275" s="122"/>
      <c r="I275" s="122"/>
      <c r="J275" s="39"/>
      <c r="K275" s="39"/>
      <c r="M275" s="39"/>
      <c r="N275" s="39"/>
      <c r="O275" s="39"/>
      <c r="P275" s="39"/>
      <c r="Q275" s="39"/>
      <c r="R275" s="122"/>
      <c r="T275" s="39"/>
    </row>
    <row r="276" spans="1:20" ht="15.75">
      <c r="A276" s="39"/>
      <c r="B276" s="39"/>
      <c r="C276" s="122"/>
      <c r="D276" s="122"/>
      <c r="E276" s="39"/>
      <c r="F276" s="39"/>
      <c r="G276" s="39"/>
      <c r="H276" s="122"/>
      <c r="I276" s="122"/>
      <c r="J276" s="39"/>
      <c r="K276" s="39"/>
      <c r="M276" s="39"/>
      <c r="N276" s="39"/>
      <c r="O276" s="39"/>
      <c r="P276" s="39"/>
      <c r="Q276" s="39"/>
      <c r="R276" s="122"/>
      <c r="T276" s="39"/>
    </row>
    <row r="277" spans="1:20" ht="15.75">
      <c r="A277" s="39"/>
      <c r="B277" s="39"/>
      <c r="C277" s="122"/>
      <c r="D277" s="122"/>
      <c r="E277" s="39"/>
      <c r="F277" s="39"/>
      <c r="G277" s="39"/>
      <c r="H277" s="122"/>
      <c r="I277" s="122"/>
      <c r="J277" s="39"/>
      <c r="K277" s="39"/>
      <c r="M277" s="39"/>
      <c r="N277" s="39"/>
      <c r="O277" s="39"/>
      <c r="P277" s="39"/>
      <c r="Q277" s="39"/>
      <c r="R277" s="122"/>
      <c r="T277" s="39"/>
    </row>
    <row r="278" spans="1:20" ht="15.75">
      <c r="A278" s="39"/>
      <c r="B278" s="39"/>
      <c r="C278" s="122"/>
      <c r="D278" s="122"/>
      <c r="E278" s="39"/>
      <c r="F278" s="39"/>
      <c r="G278" s="39"/>
      <c r="H278" s="122"/>
      <c r="I278" s="122"/>
      <c r="J278" s="39"/>
      <c r="K278" s="39"/>
      <c r="M278" s="39"/>
      <c r="N278" s="39"/>
      <c r="O278" s="39"/>
      <c r="P278" s="39"/>
      <c r="Q278" s="39"/>
      <c r="R278" s="122"/>
      <c r="T278" s="39"/>
    </row>
    <row r="279" spans="1:20" ht="15.75">
      <c r="A279" s="39"/>
      <c r="B279" s="39"/>
      <c r="C279" s="122"/>
      <c r="D279" s="122"/>
      <c r="E279" s="39"/>
      <c r="F279" s="39"/>
      <c r="G279" s="39"/>
      <c r="H279" s="122"/>
      <c r="I279" s="122"/>
      <c r="J279" s="39"/>
      <c r="K279" s="39"/>
      <c r="M279" s="39"/>
      <c r="N279" s="39"/>
      <c r="O279" s="39"/>
      <c r="P279" s="39"/>
      <c r="Q279" s="39"/>
      <c r="R279" s="122"/>
      <c r="T279" s="39"/>
    </row>
    <row r="280" spans="1:20" ht="15.75">
      <c r="A280" s="39"/>
      <c r="B280" s="39"/>
      <c r="C280" s="122"/>
      <c r="D280" s="122"/>
      <c r="E280" s="39"/>
      <c r="F280" s="39"/>
      <c r="G280" s="39"/>
      <c r="H280" s="122"/>
      <c r="I280" s="122"/>
      <c r="J280" s="39"/>
      <c r="K280" s="39"/>
      <c r="M280" s="39"/>
      <c r="N280" s="39"/>
      <c r="O280" s="39"/>
      <c r="P280" s="39"/>
      <c r="Q280" s="39"/>
      <c r="R280" s="122"/>
      <c r="T280" s="39"/>
    </row>
    <row r="281" spans="1:20" ht="15.75">
      <c r="A281" s="39"/>
      <c r="B281" s="39"/>
      <c r="C281" s="122"/>
      <c r="D281" s="122"/>
      <c r="E281" s="39"/>
      <c r="F281" s="39"/>
      <c r="G281" s="39"/>
      <c r="H281" s="122"/>
      <c r="I281" s="122"/>
      <c r="J281" s="39"/>
      <c r="K281" s="39"/>
      <c r="M281" s="39"/>
      <c r="N281" s="39"/>
      <c r="O281" s="39"/>
      <c r="P281" s="39"/>
      <c r="Q281" s="39"/>
      <c r="R281" s="122"/>
      <c r="T281" s="39"/>
    </row>
    <row r="282" spans="1:20" ht="15.75">
      <c r="A282" s="39"/>
      <c r="B282" s="39"/>
      <c r="C282" s="122"/>
      <c r="D282" s="122"/>
      <c r="E282" s="39"/>
      <c r="F282" s="39"/>
      <c r="G282" s="39"/>
      <c r="H282" s="122"/>
      <c r="I282" s="122"/>
      <c r="J282" s="39"/>
      <c r="K282" s="39"/>
      <c r="M282" s="39"/>
      <c r="N282" s="39"/>
      <c r="O282" s="39"/>
      <c r="P282" s="39"/>
      <c r="Q282" s="39"/>
      <c r="R282" s="122"/>
      <c r="T282" s="39"/>
    </row>
    <row r="283" spans="1:20" ht="15.75">
      <c r="A283" s="39"/>
      <c r="B283" s="39"/>
      <c r="C283" s="122"/>
      <c r="D283" s="122"/>
      <c r="E283" s="39"/>
      <c r="F283" s="39"/>
      <c r="G283" s="39"/>
      <c r="H283" s="122"/>
      <c r="I283" s="122"/>
      <c r="J283" s="39"/>
      <c r="K283" s="39"/>
      <c r="M283" s="39"/>
      <c r="N283" s="39"/>
      <c r="O283" s="39"/>
      <c r="P283" s="39"/>
      <c r="Q283" s="39"/>
      <c r="R283" s="122"/>
      <c r="T283" s="39"/>
    </row>
    <row r="284" spans="1:20" ht="15.75">
      <c r="A284" s="39"/>
      <c r="B284" s="39"/>
      <c r="C284" s="122"/>
      <c r="D284" s="122"/>
      <c r="E284" s="39"/>
      <c r="F284" s="39"/>
      <c r="G284" s="39"/>
      <c r="H284" s="122"/>
      <c r="I284" s="122"/>
      <c r="J284" s="39"/>
      <c r="K284" s="39"/>
      <c r="M284" s="39"/>
      <c r="N284" s="39"/>
      <c r="O284" s="39"/>
      <c r="P284" s="39"/>
      <c r="Q284" s="39"/>
      <c r="R284" s="122"/>
      <c r="T284" s="39"/>
    </row>
    <row r="285" spans="1:20" ht="15.75">
      <c r="A285" s="39"/>
      <c r="B285" s="39"/>
      <c r="C285" s="122"/>
      <c r="D285" s="122"/>
      <c r="E285" s="39"/>
      <c r="F285" s="39"/>
      <c r="G285" s="39"/>
      <c r="H285" s="122"/>
      <c r="I285" s="122"/>
      <c r="J285" s="39"/>
      <c r="K285" s="39"/>
      <c r="M285" s="39"/>
      <c r="N285" s="39"/>
      <c r="O285" s="39"/>
      <c r="P285" s="39"/>
      <c r="Q285" s="39"/>
      <c r="R285" s="122"/>
      <c r="T285" s="39"/>
    </row>
    <row r="286" spans="1:20" ht="15.75">
      <c r="A286" s="39"/>
      <c r="B286" s="39"/>
      <c r="C286" s="122"/>
      <c r="D286" s="122"/>
      <c r="E286" s="39"/>
      <c r="F286" s="39"/>
      <c r="G286" s="39"/>
      <c r="H286" s="122"/>
      <c r="I286" s="122"/>
      <c r="J286" s="39"/>
      <c r="K286" s="39"/>
      <c r="M286" s="39"/>
      <c r="N286" s="39"/>
      <c r="O286" s="39"/>
      <c r="P286" s="39"/>
      <c r="Q286" s="39"/>
      <c r="R286" s="122"/>
      <c r="T286" s="39"/>
    </row>
    <row r="287" spans="1:20" ht="15.75">
      <c r="A287" s="39"/>
      <c r="B287" s="39"/>
      <c r="C287" s="122"/>
      <c r="D287" s="122"/>
      <c r="E287" s="39"/>
      <c r="F287" s="39"/>
      <c r="G287" s="39"/>
      <c r="H287" s="122"/>
      <c r="I287" s="122"/>
      <c r="J287" s="39"/>
      <c r="K287" s="39"/>
      <c r="M287" s="39"/>
      <c r="N287" s="39"/>
      <c r="O287" s="39"/>
      <c r="P287" s="39"/>
      <c r="Q287" s="39"/>
      <c r="R287" s="122"/>
      <c r="T287" s="39"/>
    </row>
    <row r="288" spans="1:20" ht="15.75">
      <c r="A288" s="39"/>
      <c r="B288" s="39"/>
      <c r="C288" s="122"/>
      <c r="D288" s="122"/>
      <c r="E288" s="39"/>
      <c r="F288" s="39"/>
      <c r="G288" s="39"/>
      <c r="H288" s="122"/>
      <c r="I288" s="122"/>
      <c r="J288" s="39"/>
      <c r="K288" s="39"/>
      <c r="M288" s="39"/>
      <c r="N288" s="39"/>
      <c r="O288" s="39"/>
      <c r="P288" s="39"/>
      <c r="Q288" s="39"/>
      <c r="R288" s="122"/>
      <c r="T288" s="39"/>
    </row>
    <row r="289" spans="1:20" ht="15.75">
      <c r="A289" s="39"/>
      <c r="B289" s="39"/>
      <c r="C289" s="122"/>
      <c r="D289" s="122"/>
      <c r="E289" s="39"/>
      <c r="F289" s="39"/>
      <c r="G289" s="39"/>
      <c r="H289" s="122"/>
      <c r="I289" s="122"/>
      <c r="J289" s="39"/>
      <c r="K289" s="39"/>
      <c r="M289" s="39"/>
      <c r="N289" s="39"/>
      <c r="O289" s="39"/>
      <c r="P289" s="39"/>
      <c r="Q289" s="39"/>
      <c r="R289" s="122"/>
      <c r="T289" s="39"/>
    </row>
    <row r="290" spans="1:20" ht="15.75">
      <c r="A290" s="39"/>
      <c r="B290" s="39"/>
      <c r="C290" s="122"/>
      <c r="D290" s="122"/>
      <c r="E290" s="39"/>
      <c r="F290" s="39"/>
      <c r="G290" s="39"/>
      <c r="H290" s="122"/>
      <c r="I290" s="122"/>
      <c r="J290" s="39"/>
      <c r="K290" s="39"/>
      <c r="M290" s="39"/>
      <c r="N290" s="39"/>
      <c r="O290" s="39"/>
      <c r="P290" s="39"/>
      <c r="Q290" s="39"/>
      <c r="R290" s="122"/>
      <c r="T290" s="39"/>
    </row>
    <row r="291" spans="1:20" ht="15.75">
      <c r="A291" s="39"/>
      <c r="B291" s="39"/>
      <c r="C291" s="122"/>
      <c r="D291" s="122"/>
      <c r="E291" s="39"/>
      <c r="F291" s="39"/>
      <c r="G291" s="39"/>
      <c r="H291" s="122"/>
      <c r="I291" s="122"/>
      <c r="J291" s="39"/>
      <c r="K291" s="39"/>
      <c r="M291" s="39"/>
      <c r="N291" s="39"/>
      <c r="O291" s="39"/>
      <c r="P291" s="39"/>
      <c r="Q291" s="39"/>
      <c r="R291" s="122"/>
      <c r="T291" s="39"/>
    </row>
    <row r="292" spans="1:20" ht="15.75">
      <c r="A292" s="39"/>
      <c r="B292" s="39"/>
      <c r="C292" s="122"/>
      <c r="D292" s="122"/>
      <c r="E292" s="39"/>
      <c r="F292" s="39"/>
      <c r="G292" s="39"/>
      <c r="H292" s="122"/>
      <c r="I292" s="122"/>
      <c r="J292" s="39"/>
      <c r="K292" s="39"/>
      <c r="M292" s="39"/>
      <c r="N292" s="39"/>
      <c r="O292" s="39"/>
      <c r="P292" s="39"/>
      <c r="Q292" s="39"/>
      <c r="R292" s="122"/>
      <c r="T292" s="39"/>
    </row>
    <row r="293" spans="1:20" ht="15.75">
      <c r="A293" s="39"/>
      <c r="B293" s="39"/>
      <c r="C293" s="122"/>
      <c r="D293" s="122"/>
      <c r="E293" s="39"/>
      <c r="F293" s="39"/>
      <c r="G293" s="39"/>
      <c r="H293" s="122"/>
      <c r="I293" s="122"/>
      <c r="J293" s="39"/>
      <c r="K293" s="39"/>
      <c r="M293" s="39"/>
      <c r="N293" s="39"/>
      <c r="O293" s="39"/>
      <c r="P293" s="39"/>
      <c r="Q293" s="39"/>
      <c r="R293" s="122"/>
      <c r="T293" s="39"/>
    </row>
    <row r="294" spans="1:20" ht="15.75">
      <c r="A294" s="39"/>
      <c r="B294" s="39"/>
      <c r="C294" s="122"/>
      <c r="D294" s="122"/>
      <c r="E294" s="39"/>
      <c r="F294" s="39"/>
      <c r="G294" s="39"/>
      <c r="H294" s="122"/>
      <c r="I294" s="122"/>
      <c r="J294" s="39"/>
      <c r="K294" s="39"/>
      <c r="M294" s="39"/>
      <c r="N294" s="39"/>
      <c r="O294" s="39"/>
      <c r="P294" s="39"/>
      <c r="Q294" s="39"/>
      <c r="R294" s="122"/>
      <c r="T294" s="39"/>
    </row>
    <row r="295" spans="1:20" ht="15.75">
      <c r="A295" s="39"/>
      <c r="B295" s="39"/>
      <c r="C295" s="122"/>
      <c r="D295" s="122"/>
      <c r="E295" s="39"/>
      <c r="F295" s="39"/>
      <c r="G295" s="39"/>
      <c r="H295" s="122"/>
      <c r="I295" s="122"/>
      <c r="J295" s="39"/>
      <c r="K295" s="39"/>
      <c r="M295" s="39"/>
      <c r="N295" s="39"/>
      <c r="O295" s="39"/>
      <c r="P295" s="39"/>
      <c r="Q295" s="39"/>
      <c r="R295" s="122"/>
      <c r="T295" s="39"/>
    </row>
    <row r="296" spans="1:20" ht="15.75">
      <c r="A296" s="39"/>
      <c r="B296" s="39"/>
      <c r="C296" s="122"/>
      <c r="D296" s="122"/>
      <c r="E296" s="39"/>
      <c r="F296" s="39"/>
      <c r="G296" s="39"/>
      <c r="H296" s="122"/>
      <c r="I296" s="122"/>
      <c r="J296" s="39"/>
      <c r="K296" s="39"/>
      <c r="M296" s="39"/>
      <c r="N296" s="39"/>
      <c r="O296" s="39"/>
      <c r="P296" s="39"/>
      <c r="Q296" s="39"/>
      <c r="R296" s="122"/>
      <c r="T296" s="39"/>
    </row>
    <row r="297" spans="1:20" ht="15.75">
      <c r="A297" s="39"/>
      <c r="B297" s="39"/>
      <c r="C297" s="122"/>
      <c r="D297" s="122"/>
      <c r="E297" s="39"/>
      <c r="F297" s="39"/>
      <c r="G297" s="39"/>
      <c r="H297" s="122"/>
      <c r="I297" s="122"/>
      <c r="J297" s="39"/>
      <c r="K297" s="39"/>
      <c r="M297" s="39"/>
      <c r="N297" s="39"/>
      <c r="O297" s="39"/>
      <c r="P297" s="39"/>
      <c r="Q297" s="39"/>
      <c r="R297" s="122"/>
      <c r="T297" s="39"/>
    </row>
    <row r="298" spans="1:20" ht="15.75">
      <c r="A298" s="39"/>
      <c r="B298" s="39"/>
      <c r="C298" s="122"/>
      <c r="D298" s="122"/>
      <c r="E298" s="39"/>
      <c r="F298" s="39"/>
      <c r="G298" s="39"/>
      <c r="H298" s="122"/>
      <c r="I298" s="122"/>
      <c r="J298" s="39"/>
      <c r="K298" s="39"/>
      <c r="M298" s="39"/>
      <c r="N298" s="39"/>
      <c r="O298" s="39"/>
      <c r="P298" s="39"/>
      <c r="Q298" s="39"/>
      <c r="R298" s="122"/>
      <c r="T298" s="39"/>
    </row>
    <row r="299" spans="1:20" ht="15.75">
      <c r="A299" s="39"/>
      <c r="B299" s="39"/>
      <c r="C299" s="122"/>
      <c r="D299" s="122"/>
      <c r="E299" s="39"/>
      <c r="F299" s="39"/>
      <c r="G299" s="39"/>
      <c r="H299" s="122"/>
      <c r="I299" s="122"/>
      <c r="J299" s="39"/>
      <c r="K299" s="39"/>
      <c r="M299" s="39"/>
      <c r="N299" s="39"/>
      <c r="O299" s="39"/>
      <c r="P299" s="39"/>
      <c r="Q299" s="39"/>
      <c r="R299" s="122"/>
      <c r="T299" s="39"/>
    </row>
    <row r="300" spans="1:20" ht="15.75">
      <c r="A300" s="39"/>
      <c r="B300" s="39"/>
      <c r="C300" s="122"/>
      <c r="D300" s="122"/>
      <c r="E300" s="39"/>
      <c r="F300" s="39"/>
      <c r="G300" s="39"/>
      <c r="H300" s="122"/>
      <c r="I300" s="122"/>
      <c r="J300" s="39"/>
      <c r="K300" s="39"/>
      <c r="M300" s="39"/>
      <c r="N300" s="39"/>
      <c r="O300" s="39"/>
      <c r="P300" s="39"/>
      <c r="Q300" s="39"/>
      <c r="R300" s="122"/>
      <c r="T300" s="39"/>
    </row>
    <row r="301" spans="1:20" ht="15.75">
      <c r="A301" s="39"/>
      <c r="B301" s="39"/>
      <c r="C301" s="122"/>
      <c r="D301" s="122"/>
      <c r="E301" s="39"/>
      <c r="F301" s="39"/>
      <c r="G301" s="39"/>
      <c r="H301" s="122"/>
      <c r="I301" s="122"/>
      <c r="J301" s="39"/>
      <c r="K301" s="39"/>
      <c r="M301" s="39"/>
      <c r="N301" s="39"/>
      <c r="O301" s="39"/>
      <c r="P301" s="39"/>
      <c r="Q301" s="39"/>
      <c r="R301" s="122"/>
      <c r="T301" s="39"/>
    </row>
    <row r="302" spans="1:20" ht="15.75">
      <c r="A302" s="39"/>
      <c r="B302" s="39"/>
      <c r="C302" s="122"/>
      <c r="D302" s="122"/>
      <c r="E302" s="39"/>
      <c r="F302" s="39"/>
      <c r="G302" s="39"/>
      <c r="H302" s="122"/>
      <c r="I302" s="122"/>
      <c r="J302" s="39"/>
      <c r="K302" s="39"/>
      <c r="M302" s="39"/>
      <c r="N302" s="39"/>
      <c r="O302" s="39"/>
      <c r="P302" s="39"/>
      <c r="Q302" s="39"/>
      <c r="R302" s="122"/>
      <c r="T302" s="39"/>
    </row>
    <row r="303" spans="1:20" ht="15.75">
      <c r="A303" s="39"/>
      <c r="B303" s="39"/>
      <c r="C303" s="122"/>
      <c r="D303" s="122"/>
      <c r="E303" s="39"/>
      <c r="F303" s="39"/>
      <c r="G303" s="39"/>
      <c r="H303" s="122"/>
      <c r="I303" s="122"/>
      <c r="J303" s="39"/>
      <c r="K303" s="39"/>
      <c r="M303" s="39"/>
      <c r="N303" s="39"/>
      <c r="O303" s="39"/>
      <c r="P303" s="39"/>
      <c r="Q303" s="39"/>
      <c r="R303" s="122"/>
      <c r="T303" s="39"/>
    </row>
    <row r="304" spans="1:20" ht="15.75">
      <c r="A304" s="39"/>
      <c r="B304" s="39"/>
      <c r="C304" s="122"/>
      <c r="D304" s="122"/>
      <c r="E304" s="39"/>
      <c r="F304" s="39"/>
      <c r="G304" s="39"/>
      <c r="H304" s="122"/>
      <c r="I304" s="122"/>
      <c r="J304" s="39"/>
      <c r="K304" s="39"/>
      <c r="M304" s="39"/>
      <c r="N304" s="39"/>
      <c r="O304" s="39"/>
      <c r="P304" s="39"/>
      <c r="Q304" s="39"/>
      <c r="R304" s="122"/>
      <c r="T304" s="39"/>
    </row>
    <row r="305" spans="1:20" ht="15.75">
      <c r="A305" s="39"/>
      <c r="B305" s="39"/>
      <c r="C305" s="122"/>
      <c r="D305" s="122"/>
      <c r="E305" s="39"/>
      <c r="F305" s="39"/>
      <c r="G305" s="39"/>
      <c r="H305" s="122"/>
      <c r="I305" s="122"/>
      <c r="J305" s="39"/>
      <c r="K305" s="39"/>
      <c r="M305" s="39"/>
      <c r="N305" s="39"/>
      <c r="O305" s="39"/>
      <c r="P305" s="39"/>
      <c r="Q305" s="39"/>
      <c r="R305" s="122"/>
      <c r="T305" s="39"/>
    </row>
    <row r="306" spans="1:20" ht="15.75">
      <c r="A306" s="39"/>
      <c r="B306" s="39"/>
      <c r="C306" s="122"/>
      <c r="D306" s="122"/>
      <c r="E306" s="39"/>
      <c r="F306" s="39"/>
      <c r="G306" s="39"/>
      <c r="H306" s="122"/>
      <c r="I306" s="122"/>
      <c r="J306" s="39"/>
      <c r="K306" s="39"/>
      <c r="M306" s="39"/>
      <c r="N306" s="39"/>
      <c r="O306" s="39"/>
      <c r="P306" s="39"/>
      <c r="Q306" s="39"/>
      <c r="R306" s="122"/>
      <c r="T306" s="39"/>
    </row>
    <row r="307" spans="1:20" ht="15.75">
      <c r="A307" s="39"/>
      <c r="B307" s="39"/>
      <c r="C307" s="122"/>
      <c r="D307" s="122"/>
      <c r="E307" s="39"/>
      <c r="F307" s="39"/>
      <c r="G307" s="39"/>
      <c r="H307" s="122"/>
      <c r="I307" s="122"/>
      <c r="J307" s="39"/>
      <c r="K307" s="39"/>
      <c r="M307" s="39"/>
      <c r="N307" s="39"/>
      <c r="O307" s="39"/>
      <c r="P307" s="39"/>
      <c r="Q307" s="39"/>
      <c r="R307" s="122"/>
      <c r="T307" s="39"/>
    </row>
    <row r="308" spans="1:20" ht="15.75">
      <c r="A308" s="39"/>
      <c r="B308" s="39"/>
      <c r="C308" s="122"/>
      <c r="D308" s="122"/>
      <c r="E308" s="39"/>
      <c r="F308" s="39"/>
      <c r="G308" s="39"/>
      <c r="H308" s="122"/>
      <c r="I308" s="122"/>
      <c r="J308" s="39"/>
      <c r="K308" s="39"/>
      <c r="M308" s="39"/>
      <c r="N308" s="39"/>
      <c r="O308" s="39"/>
      <c r="P308" s="39"/>
      <c r="Q308" s="39"/>
      <c r="R308" s="122"/>
      <c r="T308" s="39"/>
    </row>
    <row r="309" spans="1:20" ht="15.75">
      <c r="A309" s="39"/>
      <c r="B309" s="39"/>
      <c r="C309" s="122"/>
      <c r="D309" s="122"/>
      <c r="E309" s="39"/>
      <c r="F309" s="39"/>
      <c r="G309" s="39"/>
      <c r="H309" s="122"/>
      <c r="I309" s="122"/>
      <c r="J309" s="39"/>
      <c r="K309" s="39"/>
      <c r="M309" s="39"/>
      <c r="N309" s="39"/>
      <c r="O309" s="39"/>
      <c r="P309" s="39"/>
      <c r="Q309" s="39"/>
      <c r="R309" s="122"/>
      <c r="T309" s="39"/>
    </row>
    <row r="310" spans="1:20" ht="15.75">
      <c r="A310" s="39"/>
      <c r="B310" s="39"/>
      <c r="C310" s="122"/>
      <c r="D310" s="122"/>
      <c r="E310" s="39"/>
      <c r="F310" s="39"/>
      <c r="G310" s="39"/>
      <c r="H310" s="122"/>
      <c r="I310" s="122"/>
      <c r="J310" s="39"/>
      <c r="K310" s="39"/>
      <c r="M310" s="39"/>
      <c r="N310" s="39"/>
      <c r="O310" s="39"/>
      <c r="P310" s="39"/>
      <c r="Q310" s="39"/>
      <c r="R310" s="122"/>
      <c r="T310" s="39"/>
    </row>
    <row r="311" spans="1:20" ht="15.75">
      <c r="A311" s="39"/>
      <c r="B311" s="39"/>
      <c r="C311" s="122"/>
      <c r="D311" s="122"/>
      <c r="E311" s="39"/>
      <c r="F311" s="39"/>
      <c r="G311" s="39"/>
      <c r="H311" s="122"/>
      <c r="I311" s="122"/>
      <c r="J311" s="39"/>
      <c r="K311" s="39"/>
      <c r="M311" s="39"/>
      <c r="N311" s="39"/>
      <c r="O311" s="39"/>
      <c r="P311" s="39"/>
      <c r="Q311" s="39"/>
      <c r="R311" s="122"/>
      <c r="T311" s="39"/>
    </row>
    <row r="312" spans="1:20" ht="15.75">
      <c r="A312" s="39"/>
      <c r="B312" s="39"/>
      <c r="C312" s="122"/>
      <c r="D312" s="122"/>
      <c r="E312" s="39"/>
      <c r="F312" s="39"/>
      <c r="G312" s="39"/>
      <c r="H312" s="122"/>
      <c r="I312" s="122"/>
      <c r="J312" s="39"/>
      <c r="K312" s="39"/>
      <c r="M312" s="39"/>
      <c r="N312" s="39"/>
      <c r="O312" s="39"/>
      <c r="P312" s="39"/>
      <c r="Q312" s="39"/>
      <c r="R312" s="122"/>
      <c r="T312" s="39"/>
    </row>
    <row r="313" spans="1:20" ht="15.75">
      <c r="A313" s="39"/>
      <c r="B313" s="39"/>
      <c r="C313" s="122"/>
      <c r="D313" s="122"/>
      <c r="E313" s="39"/>
      <c r="F313" s="39"/>
      <c r="G313" s="39"/>
      <c r="H313" s="122"/>
      <c r="I313" s="122"/>
      <c r="J313" s="39"/>
      <c r="K313" s="39"/>
      <c r="M313" s="39"/>
      <c r="N313" s="39"/>
      <c r="O313" s="39"/>
      <c r="P313" s="39"/>
      <c r="Q313" s="39"/>
      <c r="R313" s="122"/>
      <c r="T313" s="39"/>
    </row>
    <row r="314" spans="1:20" ht="15.75">
      <c r="A314" s="39"/>
      <c r="B314" s="39"/>
      <c r="C314" s="122"/>
      <c r="D314" s="122"/>
      <c r="E314" s="39"/>
      <c r="F314" s="39"/>
      <c r="G314" s="39"/>
      <c r="H314" s="122"/>
      <c r="I314" s="122"/>
      <c r="J314" s="39"/>
      <c r="K314" s="39"/>
      <c r="M314" s="39"/>
      <c r="N314" s="39"/>
      <c r="O314" s="39"/>
      <c r="P314" s="39"/>
      <c r="Q314" s="39"/>
      <c r="R314" s="122"/>
      <c r="T314" s="39"/>
    </row>
    <row r="315" spans="1:20" ht="15.75">
      <c r="A315" s="39"/>
      <c r="B315" s="39"/>
      <c r="C315" s="122"/>
      <c r="D315" s="122"/>
      <c r="E315" s="39"/>
      <c r="F315" s="39"/>
      <c r="G315" s="39"/>
      <c r="H315" s="122"/>
      <c r="I315" s="122"/>
      <c r="J315" s="39"/>
      <c r="K315" s="39"/>
      <c r="M315" s="39"/>
      <c r="N315" s="39"/>
      <c r="O315" s="39"/>
      <c r="P315" s="39"/>
      <c r="Q315" s="39"/>
      <c r="R315" s="122"/>
      <c r="T315" s="39"/>
    </row>
    <row r="316" spans="1:20" ht="15.75">
      <c r="A316" s="39"/>
      <c r="B316" s="39"/>
      <c r="C316" s="122"/>
      <c r="D316" s="122"/>
      <c r="E316" s="39"/>
      <c r="F316" s="39"/>
      <c r="G316" s="39"/>
      <c r="H316" s="122"/>
      <c r="I316" s="122"/>
      <c r="J316" s="39"/>
      <c r="K316" s="39"/>
      <c r="M316" s="39"/>
      <c r="N316" s="39"/>
      <c r="O316" s="39"/>
      <c r="P316" s="39"/>
      <c r="Q316" s="39"/>
      <c r="R316" s="122"/>
      <c r="T316" s="39"/>
    </row>
    <row r="317" spans="1:20" ht="15.75">
      <c r="A317" s="39"/>
      <c r="B317" s="39"/>
      <c r="C317" s="122"/>
      <c r="D317" s="122"/>
      <c r="E317" s="39"/>
      <c r="F317" s="39"/>
      <c r="G317" s="39"/>
      <c r="H317" s="122"/>
      <c r="I317" s="122"/>
      <c r="J317" s="39"/>
      <c r="K317" s="39"/>
      <c r="M317" s="39"/>
      <c r="N317" s="39"/>
      <c r="O317" s="39"/>
      <c r="P317" s="39"/>
      <c r="Q317" s="39"/>
      <c r="R317" s="122"/>
      <c r="T317" s="39"/>
    </row>
    <row r="318" spans="1:20" ht="15.75">
      <c r="A318" s="39"/>
      <c r="B318" s="39"/>
      <c r="C318" s="122"/>
      <c r="D318" s="122"/>
      <c r="E318" s="39"/>
      <c r="F318" s="39"/>
      <c r="G318" s="39"/>
      <c r="H318" s="122"/>
      <c r="I318" s="122"/>
      <c r="J318" s="39"/>
      <c r="K318" s="39"/>
      <c r="M318" s="39"/>
      <c r="N318" s="39"/>
      <c r="O318" s="39"/>
      <c r="P318" s="39"/>
      <c r="Q318" s="39"/>
      <c r="R318" s="122"/>
      <c r="T318" s="39"/>
    </row>
    <row r="319" spans="1:20" ht="15.75">
      <c r="A319" s="39"/>
      <c r="B319" s="39"/>
      <c r="C319" s="122"/>
      <c r="D319" s="122"/>
      <c r="E319" s="39"/>
      <c r="F319" s="39"/>
      <c r="G319" s="39"/>
      <c r="H319" s="122"/>
      <c r="I319" s="122"/>
      <c r="J319" s="39"/>
      <c r="K319" s="39"/>
      <c r="M319" s="39"/>
      <c r="N319" s="39"/>
      <c r="O319" s="39"/>
      <c r="P319" s="39"/>
      <c r="Q319" s="39"/>
      <c r="R319" s="122"/>
      <c r="T319" s="39"/>
    </row>
    <row r="320" spans="1:20" ht="15.75">
      <c r="A320" s="39"/>
      <c r="B320" s="39"/>
      <c r="C320" s="122"/>
      <c r="D320" s="122"/>
      <c r="E320" s="39"/>
      <c r="F320" s="39"/>
      <c r="G320" s="39"/>
      <c r="H320" s="122"/>
      <c r="I320" s="122"/>
      <c r="J320" s="39"/>
      <c r="K320" s="39"/>
      <c r="M320" s="39"/>
      <c r="N320" s="39"/>
      <c r="O320" s="39"/>
      <c r="P320" s="39"/>
      <c r="Q320" s="39"/>
      <c r="R320" s="122"/>
      <c r="T320" s="39"/>
    </row>
    <row r="321" spans="1:20" ht="15.75">
      <c r="A321" s="39"/>
      <c r="B321" s="39"/>
      <c r="C321" s="122"/>
      <c r="D321" s="122"/>
      <c r="E321" s="39"/>
      <c r="F321" s="39"/>
      <c r="G321" s="39"/>
      <c r="H321" s="122"/>
      <c r="I321" s="122"/>
      <c r="J321" s="39"/>
      <c r="K321" s="39"/>
      <c r="M321" s="39"/>
      <c r="N321" s="39"/>
      <c r="O321" s="39"/>
      <c r="P321" s="39"/>
      <c r="Q321" s="39"/>
      <c r="R321" s="122"/>
      <c r="T321" s="39"/>
    </row>
    <row r="322" spans="1:20" ht="15.75">
      <c r="A322" s="39"/>
      <c r="B322" s="39"/>
      <c r="C322" s="122"/>
      <c r="D322" s="122"/>
      <c r="E322" s="39"/>
      <c r="F322" s="39"/>
      <c r="G322" s="39"/>
      <c r="H322" s="122"/>
      <c r="I322" s="122"/>
      <c r="J322" s="39"/>
      <c r="K322" s="39"/>
      <c r="M322" s="39"/>
      <c r="N322" s="39"/>
      <c r="O322" s="39"/>
      <c r="P322" s="39"/>
      <c r="Q322" s="39"/>
      <c r="R322" s="122"/>
      <c r="T322" s="39"/>
    </row>
    <row r="323" spans="1:20" ht="15.75">
      <c r="A323" s="39"/>
      <c r="B323" s="39"/>
      <c r="C323" s="122"/>
      <c r="D323" s="122"/>
      <c r="E323" s="39"/>
      <c r="F323" s="39"/>
      <c r="G323" s="39"/>
      <c r="H323" s="122"/>
      <c r="I323" s="122"/>
      <c r="J323" s="39"/>
      <c r="K323" s="39"/>
      <c r="M323" s="39"/>
      <c r="N323" s="39"/>
      <c r="O323" s="39"/>
      <c r="P323" s="39"/>
      <c r="Q323" s="39"/>
      <c r="R323" s="122"/>
      <c r="T323" s="39"/>
    </row>
    <row r="324" spans="1:20" ht="15.75">
      <c r="A324" s="39"/>
      <c r="B324" s="39"/>
      <c r="C324" s="122"/>
      <c r="D324" s="122"/>
      <c r="E324" s="39"/>
      <c r="F324" s="39"/>
      <c r="G324" s="39"/>
      <c r="H324" s="122"/>
      <c r="I324" s="122"/>
      <c r="J324" s="39"/>
      <c r="K324" s="39"/>
      <c r="M324" s="39"/>
      <c r="N324" s="39"/>
      <c r="O324" s="39"/>
      <c r="P324" s="39"/>
      <c r="Q324" s="39"/>
      <c r="R324" s="122"/>
      <c r="T324" s="39"/>
    </row>
    <row r="325" spans="1:20" ht="15.75">
      <c r="A325" s="39"/>
      <c r="B325" s="39"/>
      <c r="C325" s="122"/>
      <c r="D325" s="122"/>
      <c r="E325" s="39"/>
      <c r="F325" s="39"/>
      <c r="G325" s="39"/>
      <c r="H325" s="122"/>
      <c r="I325" s="122"/>
      <c r="J325" s="39"/>
      <c r="K325" s="39"/>
      <c r="M325" s="39"/>
      <c r="N325" s="39"/>
      <c r="O325" s="39"/>
      <c r="P325" s="39"/>
      <c r="Q325" s="39"/>
      <c r="R325" s="122"/>
      <c r="T325" s="39"/>
    </row>
    <row r="326" spans="1:20" ht="15.75">
      <c r="A326" s="39"/>
      <c r="B326" s="39"/>
      <c r="C326" s="122"/>
      <c r="D326" s="122"/>
      <c r="E326" s="39"/>
      <c r="F326" s="39"/>
      <c r="G326" s="39"/>
      <c r="H326" s="122"/>
      <c r="I326" s="122"/>
      <c r="J326" s="39"/>
      <c r="K326" s="39"/>
      <c r="M326" s="39"/>
      <c r="N326" s="39"/>
      <c r="O326" s="39"/>
      <c r="P326" s="39"/>
      <c r="Q326" s="39"/>
      <c r="R326" s="122"/>
      <c r="T326" s="39"/>
    </row>
    <row r="327" spans="1:20" ht="15.75">
      <c r="A327" s="39"/>
      <c r="B327" s="39"/>
      <c r="C327" s="122"/>
      <c r="D327" s="122"/>
      <c r="E327" s="39"/>
      <c r="F327" s="39"/>
      <c r="G327" s="39"/>
      <c r="H327" s="122"/>
      <c r="I327" s="122"/>
      <c r="J327" s="39"/>
      <c r="K327" s="39"/>
      <c r="M327" s="39"/>
      <c r="N327" s="39"/>
      <c r="O327" s="39"/>
      <c r="P327" s="39"/>
      <c r="Q327" s="39"/>
      <c r="R327" s="122"/>
      <c r="T327" s="39"/>
    </row>
    <row r="328" spans="1:20" ht="15.75">
      <c r="A328" s="39"/>
      <c r="B328" s="39"/>
      <c r="C328" s="122"/>
      <c r="D328" s="122"/>
      <c r="E328" s="39"/>
      <c r="F328" s="39"/>
      <c r="G328" s="39"/>
      <c r="H328" s="122"/>
      <c r="I328" s="122"/>
      <c r="J328" s="39"/>
      <c r="K328" s="39"/>
      <c r="M328" s="39"/>
      <c r="N328" s="39"/>
      <c r="O328" s="39"/>
      <c r="P328" s="39"/>
      <c r="Q328" s="39"/>
      <c r="R328" s="122"/>
      <c r="T328" s="39"/>
    </row>
    <row r="329" spans="1:20" ht="15.75">
      <c r="A329" s="39"/>
      <c r="B329" s="39"/>
      <c r="C329" s="122"/>
      <c r="D329" s="122"/>
      <c r="E329" s="39"/>
      <c r="F329" s="39"/>
      <c r="G329" s="39"/>
      <c r="H329" s="122"/>
      <c r="I329" s="122"/>
      <c r="J329" s="39"/>
      <c r="K329" s="39"/>
      <c r="M329" s="39"/>
      <c r="N329" s="39"/>
      <c r="O329" s="39"/>
      <c r="P329" s="39"/>
      <c r="Q329" s="39"/>
      <c r="R329" s="122"/>
      <c r="T329" s="39"/>
    </row>
    <row r="330" spans="1:20" ht="15.75">
      <c r="A330" s="39"/>
      <c r="B330" s="39"/>
      <c r="C330" s="122"/>
      <c r="D330" s="122"/>
      <c r="E330" s="39"/>
      <c r="F330" s="39"/>
      <c r="G330" s="39"/>
      <c r="H330" s="122"/>
      <c r="I330" s="122"/>
      <c r="J330" s="39"/>
      <c r="K330" s="39"/>
      <c r="M330" s="39"/>
      <c r="N330" s="39"/>
      <c r="O330" s="39"/>
      <c r="P330" s="39"/>
      <c r="Q330" s="39"/>
      <c r="R330" s="122"/>
      <c r="T330" s="39"/>
    </row>
    <row r="331" spans="1:20" ht="15.75">
      <c r="A331" s="39"/>
      <c r="B331" s="39"/>
      <c r="C331" s="122"/>
      <c r="D331" s="122"/>
      <c r="E331" s="39"/>
      <c r="F331" s="39"/>
      <c r="G331" s="39"/>
      <c r="H331" s="122"/>
      <c r="I331" s="122"/>
      <c r="J331" s="39"/>
      <c r="K331" s="39"/>
      <c r="M331" s="39"/>
      <c r="N331" s="39"/>
      <c r="O331" s="39"/>
      <c r="P331" s="39"/>
      <c r="Q331" s="39"/>
      <c r="R331" s="122"/>
      <c r="T331" s="39"/>
    </row>
    <row r="332" spans="1:20" ht="15.75">
      <c r="A332" s="39"/>
      <c r="B332" s="39"/>
      <c r="C332" s="122"/>
      <c r="D332" s="122"/>
      <c r="E332" s="39"/>
      <c r="F332" s="39"/>
      <c r="G332" s="39"/>
      <c r="H332" s="122"/>
      <c r="I332" s="122"/>
      <c r="J332" s="39"/>
      <c r="K332" s="39"/>
      <c r="M332" s="39"/>
      <c r="N332" s="39"/>
      <c r="O332" s="39"/>
      <c r="P332" s="39"/>
      <c r="Q332" s="39"/>
      <c r="R332" s="122"/>
      <c r="T332" s="39"/>
    </row>
    <row r="333" spans="1:20" ht="15.75">
      <c r="A333" s="39"/>
      <c r="B333" s="39"/>
      <c r="C333" s="122"/>
      <c r="D333" s="122"/>
      <c r="E333" s="39"/>
      <c r="F333" s="39"/>
      <c r="G333" s="39"/>
      <c r="H333" s="122"/>
      <c r="I333" s="122"/>
      <c r="J333" s="39"/>
      <c r="K333" s="39"/>
      <c r="M333" s="39"/>
      <c r="N333" s="39"/>
      <c r="O333" s="39"/>
      <c r="P333" s="39"/>
      <c r="Q333" s="39"/>
      <c r="R333" s="122"/>
      <c r="T333" s="39"/>
    </row>
    <row r="334" spans="1:20" ht="15.75">
      <c r="A334" s="39"/>
      <c r="B334" s="39"/>
      <c r="C334" s="122"/>
      <c r="D334" s="122"/>
      <c r="E334" s="39"/>
      <c r="F334" s="39"/>
      <c r="G334" s="39"/>
      <c r="H334" s="122"/>
      <c r="I334" s="122"/>
      <c r="J334" s="39"/>
      <c r="K334" s="39"/>
      <c r="M334" s="39"/>
      <c r="N334" s="39"/>
      <c r="O334" s="39"/>
      <c r="P334" s="39"/>
      <c r="Q334" s="39"/>
      <c r="R334" s="122"/>
      <c r="T334" s="39"/>
    </row>
    <row r="335" spans="1:20" ht="15.75">
      <c r="A335" s="39"/>
      <c r="B335" s="39"/>
      <c r="C335" s="122"/>
      <c r="D335" s="122"/>
      <c r="E335" s="39"/>
      <c r="F335" s="39"/>
      <c r="G335" s="39"/>
      <c r="H335" s="122"/>
      <c r="I335" s="122"/>
      <c r="J335" s="39"/>
      <c r="K335" s="39"/>
      <c r="M335" s="39"/>
      <c r="N335" s="39"/>
      <c r="O335" s="39"/>
      <c r="P335" s="39"/>
      <c r="Q335" s="39"/>
      <c r="R335" s="122"/>
      <c r="T335" s="39"/>
    </row>
    <row r="336" spans="1:20" ht="15.75">
      <c r="A336" s="39"/>
      <c r="B336" s="39"/>
      <c r="C336" s="122"/>
      <c r="D336" s="122"/>
      <c r="E336" s="39"/>
      <c r="F336" s="39"/>
      <c r="G336" s="39"/>
      <c r="H336" s="122"/>
      <c r="I336" s="122"/>
      <c r="J336" s="39"/>
      <c r="K336" s="39"/>
      <c r="M336" s="39"/>
      <c r="N336" s="39"/>
      <c r="O336" s="39"/>
      <c r="P336" s="39"/>
      <c r="Q336" s="39"/>
      <c r="R336" s="122"/>
      <c r="T336" s="39"/>
    </row>
    <row r="337" spans="1:20" ht="15.75">
      <c r="A337" s="39"/>
      <c r="B337" s="39"/>
      <c r="C337" s="122"/>
      <c r="D337" s="122"/>
      <c r="E337" s="39"/>
      <c r="F337" s="39"/>
      <c r="G337" s="39"/>
      <c r="H337" s="122"/>
      <c r="I337" s="122"/>
      <c r="J337" s="39"/>
      <c r="K337" s="39"/>
      <c r="M337" s="39"/>
      <c r="N337" s="39"/>
      <c r="O337" s="39"/>
      <c r="P337" s="39"/>
      <c r="Q337" s="39"/>
      <c r="R337" s="122"/>
      <c r="T337" s="39"/>
    </row>
    <row r="338" spans="1:20" ht="15.75">
      <c r="A338" s="39"/>
      <c r="B338" s="39"/>
      <c r="C338" s="122"/>
      <c r="D338" s="122"/>
      <c r="E338" s="39"/>
      <c r="F338" s="39"/>
      <c r="G338" s="39"/>
      <c r="H338" s="122"/>
      <c r="I338" s="122"/>
      <c r="J338" s="39"/>
      <c r="K338" s="39"/>
      <c r="M338" s="39"/>
      <c r="N338" s="39"/>
      <c r="O338" s="39"/>
      <c r="P338" s="39"/>
      <c r="Q338" s="39"/>
      <c r="R338" s="122"/>
      <c r="T338" s="39"/>
    </row>
    <row r="339" spans="1:20" ht="15.75">
      <c r="A339" s="39"/>
      <c r="B339" s="39"/>
      <c r="C339" s="122"/>
      <c r="D339" s="122"/>
      <c r="E339" s="39"/>
      <c r="F339" s="39"/>
      <c r="G339" s="39"/>
      <c r="H339" s="122"/>
      <c r="I339" s="122"/>
      <c r="J339" s="39"/>
      <c r="K339" s="39"/>
      <c r="M339" s="39"/>
      <c r="N339" s="39"/>
      <c r="O339" s="39"/>
      <c r="P339" s="39"/>
      <c r="Q339" s="39"/>
      <c r="R339" s="122"/>
      <c r="T339" s="39"/>
    </row>
    <row r="340" spans="1:20" ht="15.75">
      <c r="A340" s="39"/>
      <c r="B340" s="39"/>
      <c r="C340" s="122"/>
      <c r="D340" s="122"/>
      <c r="E340" s="39"/>
      <c r="F340" s="39"/>
      <c r="G340" s="39"/>
      <c r="H340" s="122"/>
      <c r="I340" s="122"/>
      <c r="J340" s="39"/>
      <c r="K340" s="39"/>
      <c r="M340" s="39"/>
      <c r="N340" s="39"/>
      <c r="O340" s="39"/>
      <c r="P340" s="39"/>
      <c r="Q340" s="39"/>
      <c r="R340" s="122"/>
      <c r="T340" s="39"/>
    </row>
    <row r="341" spans="1:20" ht="15.75">
      <c r="A341" s="39"/>
      <c r="B341" s="39"/>
      <c r="C341" s="122"/>
      <c r="D341" s="122"/>
      <c r="E341" s="39"/>
      <c r="F341" s="39"/>
      <c r="G341" s="39"/>
      <c r="H341" s="122"/>
      <c r="I341" s="122"/>
      <c r="J341" s="39"/>
      <c r="K341" s="39"/>
      <c r="M341" s="39"/>
      <c r="N341" s="39"/>
      <c r="O341" s="39"/>
      <c r="P341" s="39"/>
      <c r="Q341" s="39"/>
      <c r="R341" s="122"/>
      <c r="T341" s="39"/>
    </row>
    <row r="342" spans="1:20" ht="15.75">
      <c r="A342" s="39"/>
      <c r="B342" s="39"/>
      <c r="C342" s="122"/>
      <c r="D342" s="122"/>
      <c r="E342" s="39"/>
      <c r="F342" s="39"/>
      <c r="G342" s="39"/>
      <c r="H342" s="122"/>
      <c r="I342" s="122"/>
      <c r="J342" s="39"/>
      <c r="K342" s="39"/>
      <c r="M342" s="39"/>
      <c r="N342" s="39"/>
      <c r="O342" s="39"/>
      <c r="P342" s="39"/>
      <c r="Q342" s="39"/>
      <c r="R342" s="122"/>
      <c r="T342" s="39"/>
    </row>
    <row r="343" spans="1:20" ht="15.75">
      <c r="A343" s="39"/>
      <c r="B343" s="39"/>
      <c r="C343" s="122"/>
      <c r="D343" s="122"/>
      <c r="E343" s="39"/>
      <c r="F343" s="39"/>
      <c r="G343" s="39"/>
      <c r="H343" s="122"/>
      <c r="I343" s="122"/>
      <c r="J343" s="39"/>
      <c r="K343" s="39"/>
      <c r="M343" s="39"/>
      <c r="N343" s="39"/>
      <c r="O343" s="39"/>
      <c r="P343" s="39"/>
      <c r="Q343" s="39"/>
      <c r="R343" s="122"/>
      <c r="T343" s="39"/>
    </row>
    <row r="344" spans="1:20" ht="15.75">
      <c r="A344" s="39"/>
      <c r="B344" s="39"/>
      <c r="C344" s="122"/>
      <c r="D344" s="122"/>
      <c r="E344" s="39"/>
      <c r="F344" s="39"/>
      <c r="G344" s="39"/>
      <c r="H344" s="122"/>
      <c r="I344" s="122"/>
      <c r="J344" s="39"/>
      <c r="K344" s="39"/>
      <c r="M344" s="39"/>
      <c r="N344" s="39"/>
      <c r="O344" s="39"/>
      <c r="P344" s="39"/>
      <c r="Q344" s="39"/>
      <c r="R344" s="122"/>
      <c r="T344" s="39"/>
    </row>
    <row r="345" spans="1:20" ht="15.75">
      <c r="A345" s="39"/>
      <c r="B345" s="39"/>
      <c r="C345" s="122"/>
      <c r="D345" s="122"/>
      <c r="E345" s="39"/>
      <c r="F345" s="39"/>
      <c r="G345" s="39"/>
      <c r="H345" s="122"/>
      <c r="I345" s="122"/>
      <c r="J345" s="39"/>
      <c r="K345" s="39"/>
      <c r="M345" s="39"/>
      <c r="N345" s="39"/>
      <c r="O345" s="39"/>
      <c r="P345" s="39"/>
      <c r="Q345" s="39"/>
      <c r="R345" s="122"/>
      <c r="T345" s="39"/>
    </row>
    <row r="346" spans="1:20" ht="15.75">
      <c r="A346" s="39"/>
      <c r="B346" s="39"/>
      <c r="C346" s="122"/>
      <c r="D346" s="122"/>
      <c r="E346" s="39"/>
      <c r="F346" s="39"/>
      <c r="G346" s="39"/>
      <c r="H346" s="122"/>
      <c r="I346" s="122"/>
      <c r="J346" s="39"/>
      <c r="K346" s="39"/>
      <c r="M346" s="39"/>
      <c r="N346" s="39"/>
      <c r="O346" s="39"/>
      <c r="P346" s="39"/>
      <c r="Q346" s="39"/>
      <c r="R346" s="122"/>
      <c r="T346" s="39"/>
    </row>
    <row r="347" spans="1:20" ht="15.75">
      <c r="A347" s="39"/>
      <c r="B347" s="39"/>
      <c r="C347" s="122"/>
      <c r="D347" s="122"/>
      <c r="E347" s="39"/>
      <c r="F347" s="39"/>
      <c r="G347" s="39"/>
      <c r="H347" s="122"/>
      <c r="I347" s="122"/>
      <c r="J347" s="39"/>
      <c r="K347" s="39"/>
      <c r="M347" s="39"/>
      <c r="N347" s="39"/>
      <c r="O347" s="39"/>
      <c r="P347" s="39"/>
      <c r="Q347" s="39"/>
      <c r="R347" s="122"/>
      <c r="T347" s="39"/>
    </row>
    <row r="348" spans="1:20" ht="15.75">
      <c r="A348" s="39"/>
      <c r="B348" s="39"/>
      <c r="C348" s="122"/>
      <c r="D348" s="122"/>
      <c r="E348" s="39"/>
      <c r="F348" s="39"/>
      <c r="G348" s="39"/>
      <c r="H348" s="122"/>
      <c r="I348" s="122"/>
      <c r="J348" s="39"/>
      <c r="K348" s="39"/>
      <c r="M348" s="39"/>
      <c r="N348" s="39"/>
      <c r="O348" s="39"/>
      <c r="P348" s="39"/>
      <c r="Q348" s="39"/>
      <c r="R348" s="122"/>
      <c r="T348" s="39"/>
    </row>
    <row r="349" spans="1:20" ht="15.75">
      <c r="A349" s="39"/>
      <c r="B349" s="39"/>
      <c r="C349" s="122"/>
      <c r="D349" s="122"/>
      <c r="E349" s="39"/>
      <c r="F349" s="39"/>
      <c r="G349" s="39"/>
      <c r="H349" s="122"/>
      <c r="I349" s="122"/>
      <c r="J349" s="39"/>
      <c r="K349" s="39"/>
      <c r="M349" s="39"/>
      <c r="N349" s="39"/>
      <c r="O349" s="39"/>
      <c r="P349" s="39"/>
      <c r="Q349" s="39"/>
      <c r="R349" s="122"/>
      <c r="T349" s="39"/>
    </row>
    <row r="350" spans="1:20" ht="15.75">
      <c r="A350" s="39"/>
      <c r="B350" s="39"/>
      <c r="C350" s="122"/>
      <c r="D350" s="122"/>
      <c r="E350" s="39"/>
      <c r="F350" s="39"/>
      <c r="G350" s="39"/>
      <c r="H350" s="122"/>
      <c r="I350" s="122"/>
      <c r="J350" s="39"/>
      <c r="K350" s="39"/>
      <c r="M350" s="39"/>
      <c r="N350" s="39"/>
      <c r="O350" s="39"/>
      <c r="P350" s="39"/>
      <c r="Q350" s="39"/>
      <c r="R350" s="122"/>
      <c r="T350" s="39"/>
    </row>
    <row r="351" spans="1:20" ht="15.75">
      <c r="A351" s="39"/>
      <c r="B351" s="39"/>
      <c r="C351" s="122"/>
      <c r="D351" s="122"/>
      <c r="E351" s="39"/>
      <c r="F351" s="39"/>
      <c r="G351" s="39"/>
      <c r="H351" s="122"/>
      <c r="I351" s="122"/>
      <c r="J351" s="39"/>
      <c r="K351" s="39"/>
      <c r="M351" s="39"/>
      <c r="N351" s="39"/>
      <c r="O351" s="39"/>
      <c r="P351" s="39"/>
      <c r="Q351" s="39"/>
      <c r="R351" s="122"/>
      <c r="T351" s="39"/>
    </row>
    <row r="352" spans="1:20" ht="15.75">
      <c r="A352" s="39"/>
      <c r="B352" s="39"/>
      <c r="C352" s="122"/>
      <c r="D352" s="122"/>
      <c r="E352" s="39"/>
      <c r="F352" s="39"/>
      <c r="G352" s="39"/>
      <c r="H352" s="122"/>
      <c r="I352" s="122"/>
      <c r="J352" s="39"/>
      <c r="K352" s="39"/>
      <c r="M352" s="39"/>
      <c r="N352" s="39"/>
      <c r="O352" s="39"/>
      <c r="P352" s="39"/>
      <c r="Q352" s="39"/>
      <c r="R352" s="122"/>
      <c r="T352" s="39"/>
    </row>
    <row r="353" spans="1:20" ht="15.75">
      <c r="A353" s="39"/>
      <c r="B353" s="39"/>
      <c r="C353" s="122"/>
      <c r="D353" s="122"/>
      <c r="E353" s="39"/>
      <c r="F353" s="39"/>
      <c r="G353" s="39"/>
      <c r="H353" s="122"/>
      <c r="I353" s="122"/>
      <c r="J353" s="39"/>
      <c r="K353" s="39"/>
      <c r="M353" s="39"/>
      <c r="N353" s="39"/>
      <c r="O353" s="39"/>
      <c r="P353" s="39"/>
      <c r="Q353" s="39"/>
      <c r="R353" s="122"/>
      <c r="T353" s="39"/>
    </row>
    <row r="354" spans="1:20" ht="15.75">
      <c r="A354" s="39"/>
      <c r="B354" s="39"/>
      <c r="C354" s="122"/>
      <c r="D354" s="122"/>
      <c r="E354" s="39"/>
      <c r="F354" s="39"/>
      <c r="G354" s="39"/>
      <c r="H354" s="122"/>
      <c r="I354" s="122"/>
      <c r="J354" s="39"/>
      <c r="K354" s="39"/>
      <c r="M354" s="39"/>
      <c r="N354" s="39"/>
      <c r="O354" s="39"/>
      <c r="P354" s="39"/>
      <c r="Q354" s="39"/>
      <c r="R354" s="122"/>
      <c r="T354" s="39"/>
    </row>
    <row r="355" spans="1:20" ht="15.75">
      <c r="A355" s="39"/>
      <c r="B355" s="39"/>
      <c r="C355" s="122"/>
      <c r="D355" s="122"/>
      <c r="E355" s="39"/>
      <c r="F355" s="39"/>
      <c r="G355" s="39"/>
      <c r="H355" s="122"/>
      <c r="I355" s="122"/>
      <c r="J355" s="39"/>
      <c r="K355" s="39"/>
      <c r="M355" s="39"/>
      <c r="N355" s="39"/>
      <c r="O355" s="39"/>
      <c r="P355" s="39"/>
      <c r="Q355" s="39"/>
      <c r="R355" s="122"/>
      <c r="T355" s="39"/>
    </row>
    <row r="356" spans="1:20" ht="15.75">
      <c r="A356" s="39"/>
      <c r="B356" s="39"/>
      <c r="C356" s="122"/>
      <c r="D356" s="122"/>
      <c r="E356" s="39"/>
      <c r="F356" s="39"/>
      <c r="G356" s="39"/>
      <c r="H356" s="122"/>
      <c r="I356" s="122"/>
      <c r="J356" s="39"/>
      <c r="K356" s="39"/>
      <c r="M356" s="39"/>
      <c r="N356" s="39"/>
      <c r="O356" s="39"/>
      <c r="P356" s="39"/>
      <c r="Q356" s="39"/>
      <c r="R356" s="122"/>
      <c r="T356" s="39"/>
    </row>
    <row r="357" spans="1:20" ht="15.75">
      <c r="A357" s="39"/>
      <c r="B357" s="39"/>
      <c r="C357" s="122"/>
      <c r="D357" s="122"/>
      <c r="E357" s="39"/>
      <c r="F357" s="39"/>
      <c r="G357" s="39"/>
      <c r="H357" s="122"/>
      <c r="I357" s="122"/>
      <c r="J357" s="39"/>
      <c r="K357" s="39"/>
      <c r="M357" s="39"/>
      <c r="N357" s="39"/>
      <c r="O357" s="39"/>
      <c r="P357" s="39"/>
      <c r="Q357" s="39"/>
      <c r="R357" s="122"/>
      <c r="T357" s="39"/>
    </row>
    <row r="358" spans="1:20" ht="15.75">
      <c r="A358" s="39"/>
      <c r="B358" s="39"/>
      <c r="C358" s="122"/>
      <c r="D358" s="122"/>
      <c r="E358" s="39"/>
      <c r="F358" s="39"/>
      <c r="G358" s="39"/>
      <c r="H358" s="122"/>
      <c r="I358" s="122"/>
      <c r="J358" s="39"/>
      <c r="K358" s="39"/>
      <c r="M358" s="39"/>
      <c r="N358" s="39"/>
      <c r="O358" s="39"/>
      <c r="P358" s="39"/>
      <c r="Q358" s="39"/>
      <c r="R358" s="122"/>
      <c r="T358" s="39"/>
    </row>
    <row r="359" spans="1:20" ht="15.75">
      <c r="A359" s="39"/>
      <c r="B359" s="39"/>
      <c r="C359" s="122"/>
      <c r="D359" s="122"/>
      <c r="E359" s="39"/>
      <c r="F359" s="39"/>
      <c r="G359" s="39"/>
      <c r="H359" s="122"/>
      <c r="I359" s="122"/>
      <c r="J359" s="39"/>
      <c r="K359" s="39"/>
      <c r="M359" s="39"/>
      <c r="N359" s="39"/>
      <c r="O359" s="39"/>
      <c r="P359" s="39"/>
      <c r="Q359" s="39"/>
      <c r="R359" s="122"/>
      <c r="T359" s="39"/>
    </row>
    <row r="360" spans="1:20" ht="15.75">
      <c r="A360" s="39"/>
      <c r="B360" s="39"/>
      <c r="C360" s="122"/>
      <c r="D360" s="122"/>
      <c r="E360" s="39"/>
      <c r="F360" s="39"/>
      <c r="G360" s="39"/>
      <c r="H360" s="122"/>
      <c r="I360" s="122"/>
      <c r="J360" s="39"/>
      <c r="K360" s="39"/>
      <c r="M360" s="39"/>
      <c r="N360" s="39"/>
      <c r="O360" s="39"/>
      <c r="P360" s="39"/>
      <c r="Q360" s="39"/>
      <c r="R360" s="122"/>
      <c r="T360" s="39"/>
    </row>
    <row r="361" spans="1:20" ht="15.75">
      <c r="A361" s="39"/>
      <c r="B361" s="39"/>
      <c r="C361" s="122"/>
      <c r="D361" s="122"/>
      <c r="E361" s="39"/>
      <c r="F361" s="39"/>
      <c r="G361" s="39"/>
      <c r="H361" s="122"/>
      <c r="I361" s="122"/>
      <c r="J361" s="39"/>
      <c r="K361" s="39"/>
      <c r="M361" s="39"/>
      <c r="N361" s="39"/>
      <c r="O361" s="39"/>
      <c r="P361" s="39"/>
      <c r="Q361" s="39"/>
      <c r="R361" s="122"/>
      <c r="T361" s="39"/>
    </row>
    <row r="362" spans="1:20" ht="15.75">
      <c r="A362" s="39"/>
      <c r="B362" s="39"/>
      <c r="C362" s="122"/>
      <c r="D362" s="122"/>
      <c r="E362" s="39"/>
      <c r="F362" s="39"/>
      <c r="G362" s="39"/>
      <c r="H362" s="122"/>
      <c r="I362" s="122"/>
      <c r="J362" s="39"/>
      <c r="K362" s="39"/>
      <c r="M362" s="39"/>
      <c r="N362" s="39"/>
      <c r="O362" s="39"/>
      <c r="P362" s="39"/>
      <c r="Q362" s="39"/>
      <c r="R362" s="122"/>
      <c r="T362" s="39"/>
    </row>
    <row r="363" spans="1:20" ht="15.75">
      <c r="A363" s="39"/>
      <c r="B363" s="39"/>
      <c r="C363" s="122"/>
      <c r="D363" s="122"/>
      <c r="E363" s="39"/>
      <c r="F363" s="39"/>
      <c r="G363" s="39"/>
      <c r="H363" s="122"/>
      <c r="I363" s="122"/>
      <c r="J363" s="39"/>
      <c r="K363" s="39"/>
      <c r="M363" s="39"/>
      <c r="N363" s="39"/>
      <c r="O363" s="39"/>
      <c r="P363" s="39"/>
      <c r="Q363" s="39"/>
      <c r="R363" s="122"/>
      <c r="T363" s="39"/>
    </row>
    <row r="364" spans="1:20" ht="15.75">
      <c r="A364" s="39"/>
      <c r="B364" s="39"/>
      <c r="C364" s="122"/>
      <c r="D364" s="122"/>
      <c r="E364" s="39"/>
      <c r="F364" s="39"/>
      <c r="G364" s="39"/>
      <c r="H364" s="122"/>
      <c r="I364" s="122"/>
      <c r="J364" s="39"/>
      <c r="K364" s="39"/>
      <c r="M364" s="39"/>
      <c r="N364" s="39"/>
      <c r="O364" s="39"/>
      <c r="P364" s="39"/>
      <c r="Q364" s="39"/>
      <c r="R364" s="122"/>
      <c r="T364" s="39"/>
    </row>
    <row r="365" spans="1:20" ht="15.75">
      <c r="A365" s="39"/>
      <c r="B365" s="39"/>
      <c r="C365" s="122"/>
      <c r="D365" s="122"/>
      <c r="E365" s="39"/>
      <c r="F365" s="39"/>
      <c r="G365" s="39"/>
      <c r="H365" s="122"/>
      <c r="I365" s="122"/>
      <c r="J365" s="39"/>
      <c r="K365" s="39"/>
      <c r="M365" s="39"/>
      <c r="N365" s="39"/>
      <c r="O365" s="39"/>
      <c r="P365" s="39"/>
      <c r="Q365" s="39"/>
      <c r="R365" s="122"/>
      <c r="T365" s="39"/>
    </row>
    <row r="366" spans="1:20" ht="15.75">
      <c r="A366" s="39"/>
      <c r="B366" s="39"/>
      <c r="C366" s="122"/>
      <c r="D366" s="122"/>
      <c r="E366" s="39"/>
      <c r="F366" s="39"/>
      <c r="G366" s="39"/>
      <c r="H366" s="122"/>
      <c r="I366" s="122"/>
      <c r="J366" s="39"/>
      <c r="K366" s="39"/>
      <c r="M366" s="39"/>
      <c r="N366" s="39"/>
      <c r="O366" s="39"/>
      <c r="P366" s="39"/>
      <c r="Q366" s="39"/>
      <c r="R366" s="122"/>
      <c r="T366" s="39"/>
    </row>
    <row r="367" spans="1:20" ht="15.75">
      <c r="A367" s="39"/>
      <c r="B367" s="39"/>
      <c r="C367" s="122"/>
      <c r="D367" s="122"/>
      <c r="E367" s="39"/>
      <c r="F367" s="39"/>
      <c r="G367" s="39"/>
      <c r="H367" s="122"/>
      <c r="I367" s="122"/>
      <c r="J367" s="39"/>
      <c r="K367" s="39"/>
      <c r="M367" s="39"/>
      <c r="N367" s="39"/>
      <c r="O367" s="39"/>
      <c r="P367" s="39"/>
      <c r="Q367" s="39"/>
      <c r="R367" s="122"/>
      <c r="T367" s="39"/>
    </row>
    <row r="368" spans="1:20" ht="15.75">
      <c r="A368" s="39"/>
      <c r="B368" s="39"/>
      <c r="C368" s="122"/>
      <c r="D368" s="122"/>
      <c r="E368" s="39"/>
      <c r="F368" s="39"/>
      <c r="G368" s="39"/>
      <c r="H368" s="122"/>
      <c r="I368" s="122"/>
      <c r="J368" s="39"/>
      <c r="K368" s="39"/>
      <c r="M368" s="39"/>
      <c r="N368" s="39"/>
      <c r="O368" s="39"/>
      <c r="P368" s="39"/>
      <c r="Q368" s="39"/>
      <c r="R368" s="122"/>
      <c r="T368" s="39"/>
    </row>
    <row r="369" spans="1:20" ht="15.75">
      <c r="A369" s="39"/>
      <c r="B369" s="39"/>
      <c r="C369" s="122"/>
      <c r="D369" s="122"/>
      <c r="E369" s="39"/>
      <c r="F369" s="39"/>
      <c r="G369" s="39"/>
      <c r="H369" s="122"/>
      <c r="I369" s="122"/>
      <c r="J369" s="39"/>
      <c r="K369" s="39"/>
      <c r="M369" s="39"/>
      <c r="N369" s="39"/>
      <c r="O369" s="39"/>
      <c r="P369" s="39"/>
      <c r="Q369" s="39"/>
      <c r="R369" s="122"/>
      <c r="T369" s="39"/>
    </row>
    <row r="370" spans="1:20" ht="15.75">
      <c r="A370" s="39"/>
      <c r="B370" s="39"/>
      <c r="C370" s="122"/>
      <c r="D370" s="122"/>
      <c r="E370" s="39"/>
      <c r="F370" s="39"/>
      <c r="G370" s="39"/>
      <c r="H370" s="122"/>
      <c r="I370" s="122"/>
      <c r="J370" s="39"/>
      <c r="K370" s="39"/>
      <c r="M370" s="39"/>
      <c r="N370" s="39"/>
      <c r="O370" s="39"/>
      <c r="P370" s="39"/>
      <c r="Q370" s="39"/>
      <c r="R370" s="122"/>
      <c r="T370" s="39"/>
    </row>
    <row r="371" spans="1:20" ht="15.75">
      <c r="A371" s="39"/>
      <c r="B371" s="39"/>
      <c r="C371" s="122"/>
      <c r="D371" s="122"/>
      <c r="E371" s="39"/>
      <c r="F371" s="39"/>
      <c r="G371" s="39"/>
      <c r="H371" s="122"/>
      <c r="I371" s="122"/>
      <c r="J371" s="39"/>
      <c r="K371" s="39"/>
      <c r="M371" s="39"/>
      <c r="N371" s="39"/>
      <c r="O371" s="39"/>
      <c r="P371" s="39"/>
      <c r="Q371" s="39"/>
      <c r="R371" s="122"/>
      <c r="T371" s="39"/>
    </row>
    <row r="372" spans="1:20" ht="15.75">
      <c r="A372" s="39"/>
      <c r="B372" s="39"/>
      <c r="C372" s="122"/>
      <c r="D372" s="122"/>
      <c r="E372" s="39"/>
      <c r="F372" s="39"/>
      <c r="G372" s="39"/>
      <c r="H372" s="122"/>
      <c r="I372" s="122"/>
      <c r="J372" s="39"/>
      <c r="K372" s="39"/>
      <c r="M372" s="39"/>
      <c r="N372" s="39"/>
      <c r="O372" s="39"/>
      <c r="P372" s="39"/>
      <c r="Q372" s="39"/>
      <c r="R372" s="122"/>
      <c r="T372" s="39"/>
    </row>
  </sheetData>
  <sheetProtection/>
  <mergeCells count="44">
    <mergeCell ref="P2:S2"/>
    <mergeCell ref="P4:S4"/>
    <mergeCell ref="M9:M10"/>
    <mergeCell ref="E9:E10"/>
    <mergeCell ref="J9:J10"/>
    <mergeCell ref="S6:S10"/>
    <mergeCell ref="R6:R10"/>
    <mergeCell ref="H7:H10"/>
    <mergeCell ref="B120:O120"/>
    <mergeCell ref="B117:D117"/>
    <mergeCell ref="I7:P7"/>
    <mergeCell ref="K9:K10"/>
    <mergeCell ref="A11:B11"/>
    <mergeCell ref="A12:B12"/>
    <mergeCell ref="A6:B10"/>
    <mergeCell ref="D7:E8"/>
    <mergeCell ref="C7:C10"/>
    <mergeCell ref="D9:D10"/>
    <mergeCell ref="A115:E115"/>
    <mergeCell ref="N116:S116"/>
    <mergeCell ref="O9:O10"/>
    <mergeCell ref="L9:L10"/>
    <mergeCell ref="M115:S115"/>
    <mergeCell ref="A116:E116"/>
    <mergeCell ref="E1:O1"/>
    <mergeCell ref="E2:O2"/>
    <mergeCell ref="E3:O3"/>
    <mergeCell ref="F6:F10"/>
    <mergeCell ref="G6:G10"/>
    <mergeCell ref="H6:Q6"/>
    <mergeCell ref="C6:E6"/>
    <mergeCell ref="P9:P10"/>
    <mergeCell ref="A3:D3"/>
    <mergeCell ref="A2:D2"/>
    <mergeCell ref="A128:E128"/>
    <mergeCell ref="N128:S128"/>
    <mergeCell ref="B123:O123"/>
    <mergeCell ref="Q7:Q10"/>
    <mergeCell ref="I8:I10"/>
    <mergeCell ref="J8:P8"/>
    <mergeCell ref="N9:N10"/>
    <mergeCell ref="B121:O121"/>
    <mergeCell ref="B122:O122"/>
    <mergeCell ref="N117:S117"/>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25"/>
  <sheetViews>
    <sheetView tabSelected="1" zoomScale="80" zoomScaleNormal="80" zoomScalePageLayoutView="0" workbookViewId="0" topLeftCell="A97">
      <selection activeCell="H129" sqref="H129"/>
    </sheetView>
  </sheetViews>
  <sheetFormatPr defaultColWidth="9.00390625" defaultRowHeight="15.75"/>
  <cols>
    <col min="1" max="1" width="1.75390625" style="27" customWidth="1"/>
    <col min="2" max="2" width="9.25390625" style="27" customWidth="1"/>
    <col min="3" max="3" width="8.50390625" style="27" customWidth="1"/>
    <col min="4" max="4" width="7.875" style="27" customWidth="1"/>
    <col min="5" max="5" width="7.50390625" style="27" customWidth="1"/>
    <col min="6" max="6" width="7.75390625" style="27" customWidth="1"/>
    <col min="7" max="7" width="3.50390625" style="27" customWidth="1"/>
    <col min="8" max="8" width="8.125" style="27" customWidth="1"/>
    <col min="9" max="9" width="7.625" style="27" customWidth="1"/>
    <col min="10" max="10" width="7.25390625" style="27" customWidth="1"/>
    <col min="11" max="11" width="6.50390625" style="27" customWidth="1"/>
    <col min="12" max="12" width="4.75390625" style="27" customWidth="1"/>
    <col min="13" max="13" width="7.625" style="27" customWidth="1"/>
    <col min="14" max="14" width="6.875" style="27" customWidth="1"/>
    <col min="15" max="15" width="7.00390625" style="27" customWidth="1"/>
    <col min="16" max="16" width="4.75390625" style="27" customWidth="1"/>
    <col min="17" max="17" width="6.875" style="27" customWidth="1"/>
    <col min="18" max="19" width="8.00390625" style="27" customWidth="1"/>
    <col min="20" max="20" width="5.125" style="131" customWidth="1"/>
    <col min="21" max="21" width="0.5" style="46" hidden="1" customWidth="1"/>
    <col min="22" max="22" width="9.00390625" style="27" customWidth="1"/>
    <col min="23" max="16384" width="9.00390625" style="143" customWidth="1"/>
  </cols>
  <sheetData>
    <row r="1" spans="1:21" ht="20.25" customHeight="1">
      <c r="A1" s="28" t="s">
        <v>16</v>
      </c>
      <c r="B1" s="28"/>
      <c r="C1" s="28"/>
      <c r="E1" s="192" t="s">
        <v>82</v>
      </c>
      <c r="F1" s="192"/>
      <c r="G1" s="192"/>
      <c r="H1" s="192"/>
      <c r="I1" s="192"/>
      <c r="J1" s="192"/>
      <c r="K1" s="192"/>
      <c r="L1" s="192"/>
      <c r="M1" s="192"/>
      <c r="N1" s="192"/>
      <c r="O1" s="192"/>
      <c r="P1" s="192"/>
      <c r="Q1" s="35" t="s">
        <v>83</v>
      </c>
      <c r="R1" s="35"/>
      <c r="S1" s="35"/>
      <c r="T1" s="124"/>
      <c r="U1" s="40"/>
    </row>
    <row r="2" spans="1:21" ht="17.25" customHeight="1">
      <c r="A2" s="204" t="s">
        <v>87</v>
      </c>
      <c r="B2" s="204"/>
      <c r="C2" s="204"/>
      <c r="D2" s="204"/>
      <c r="E2" s="193" t="s">
        <v>21</v>
      </c>
      <c r="F2" s="193"/>
      <c r="G2" s="193"/>
      <c r="H2" s="193"/>
      <c r="I2" s="193"/>
      <c r="J2" s="193"/>
      <c r="K2" s="193"/>
      <c r="L2" s="193"/>
      <c r="M2" s="193"/>
      <c r="N2" s="193"/>
      <c r="O2" s="193"/>
      <c r="P2" s="193"/>
      <c r="Q2" s="226" t="s">
        <v>90</v>
      </c>
      <c r="R2" s="226"/>
      <c r="S2" s="226"/>
      <c r="T2" s="226"/>
      <c r="U2" s="41"/>
    </row>
    <row r="3" spans="1:21" ht="14.25" customHeight="1">
      <c r="A3" s="204" t="s">
        <v>88</v>
      </c>
      <c r="B3" s="204"/>
      <c r="C3" s="204"/>
      <c r="D3" s="204"/>
      <c r="E3" s="194" t="str">
        <f>'Mẫu BC việc theo CHV Mẫu 06'!E3:O3</f>
        <v>02 tháng/năm 2017</v>
      </c>
      <c r="F3" s="230"/>
      <c r="G3" s="230"/>
      <c r="H3" s="230"/>
      <c r="I3" s="230"/>
      <c r="J3" s="230"/>
      <c r="K3" s="230"/>
      <c r="L3" s="230"/>
      <c r="M3" s="230"/>
      <c r="N3" s="230"/>
      <c r="O3" s="230"/>
      <c r="P3" s="230"/>
      <c r="Q3" s="35" t="s">
        <v>84</v>
      </c>
      <c r="R3" s="42"/>
      <c r="S3" s="35"/>
      <c r="T3" s="124"/>
      <c r="U3" s="43"/>
    </row>
    <row r="4" spans="1:21" ht="14.25" customHeight="1">
      <c r="A4" s="28" t="s">
        <v>69</v>
      </c>
      <c r="B4" s="28"/>
      <c r="C4" s="28"/>
      <c r="D4" s="28"/>
      <c r="E4" s="28"/>
      <c r="F4" s="28"/>
      <c r="G4" s="28"/>
      <c r="H4" s="28"/>
      <c r="I4" s="28"/>
      <c r="J4" s="28"/>
      <c r="K4" s="28"/>
      <c r="L4" s="28"/>
      <c r="M4" s="28"/>
      <c r="N4" s="28"/>
      <c r="O4" s="44"/>
      <c r="P4" s="44"/>
      <c r="Q4" s="231" t="s">
        <v>89</v>
      </c>
      <c r="R4" s="231"/>
      <c r="S4" s="231"/>
      <c r="T4" s="231"/>
      <c r="U4" s="41"/>
    </row>
    <row r="5" spans="2:21" ht="15" customHeight="1">
      <c r="B5" s="19"/>
      <c r="C5" s="19"/>
      <c r="Q5" s="232" t="s">
        <v>65</v>
      </c>
      <c r="R5" s="232"/>
      <c r="S5" s="232"/>
      <c r="T5" s="232"/>
      <c r="U5" s="40"/>
    </row>
    <row r="6" spans="1:20" ht="22.5" customHeight="1">
      <c r="A6" s="173" t="s">
        <v>38</v>
      </c>
      <c r="B6" s="174"/>
      <c r="C6" s="201" t="s">
        <v>70</v>
      </c>
      <c r="D6" s="202"/>
      <c r="E6" s="203"/>
      <c r="F6" s="195" t="s">
        <v>59</v>
      </c>
      <c r="G6" s="185" t="s">
        <v>71</v>
      </c>
      <c r="H6" s="198" t="s">
        <v>61</v>
      </c>
      <c r="I6" s="199"/>
      <c r="J6" s="199"/>
      <c r="K6" s="199"/>
      <c r="L6" s="199"/>
      <c r="M6" s="199"/>
      <c r="N6" s="199"/>
      <c r="O6" s="199"/>
      <c r="P6" s="199"/>
      <c r="Q6" s="199"/>
      <c r="R6" s="200"/>
      <c r="S6" s="205" t="s">
        <v>72</v>
      </c>
      <c r="T6" s="233" t="s">
        <v>85</v>
      </c>
    </row>
    <row r="7" spans="1:21" s="35" customFormat="1" ht="16.5" customHeight="1">
      <c r="A7" s="175"/>
      <c r="B7" s="176"/>
      <c r="C7" s="205" t="s">
        <v>25</v>
      </c>
      <c r="D7" s="212" t="s">
        <v>5</v>
      </c>
      <c r="E7" s="182"/>
      <c r="F7" s="196"/>
      <c r="G7" s="186"/>
      <c r="H7" s="185" t="s">
        <v>19</v>
      </c>
      <c r="I7" s="212" t="s">
        <v>62</v>
      </c>
      <c r="J7" s="213"/>
      <c r="K7" s="213"/>
      <c r="L7" s="213"/>
      <c r="M7" s="213"/>
      <c r="N7" s="213"/>
      <c r="O7" s="213"/>
      <c r="P7" s="213"/>
      <c r="Q7" s="214"/>
      <c r="R7" s="182" t="s">
        <v>74</v>
      </c>
      <c r="S7" s="186"/>
      <c r="T7" s="234"/>
      <c r="U7" s="43"/>
    </row>
    <row r="8" spans="1:20" ht="15.75" customHeight="1">
      <c r="A8" s="175"/>
      <c r="B8" s="176"/>
      <c r="C8" s="186"/>
      <c r="D8" s="197"/>
      <c r="E8" s="184"/>
      <c r="F8" s="196"/>
      <c r="G8" s="186"/>
      <c r="H8" s="186"/>
      <c r="I8" s="185" t="s">
        <v>19</v>
      </c>
      <c r="J8" s="188" t="s">
        <v>5</v>
      </c>
      <c r="K8" s="189"/>
      <c r="L8" s="189"/>
      <c r="M8" s="189"/>
      <c r="N8" s="189"/>
      <c r="O8" s="189"/>
      <c r="P8" s="189"/>
      <c r="Q8" s="190"/>
      <c r="R8" s="183"/>
      <c r="S8" s="186"/>
      <c r="T8" s="234"/>
    </row>
    <row r="9" spans="1:20" ht="15.75" customHeight="1">
      <c r="A9" s="175"/>
      <c r="B9" s="176"/>
      <c r="C9" s="186"/>
      <c r="D9" s="205" t="s">
        <v>75</v>
      </c>
      <c r="E9" s="205" t="s">
        <v>76</v>
      </c>
      <c r="F9" s="196"/>
      <c r="G9" s="186"/>
      <c r="H9" s="186"/>
      <c r="I9" s="186"/>
      <c r="J9" s="190" t="s">
        <v>77</v>
      </c>
      <c r="K9" s="215" t="s">
        <v>78</v>
      </c>
      <c r="L9" s="205" t="s">
        <v>66</v>
      </c>
      <c r="M9" s="237" t="s">
        <v>63</v>
      </c>
      <c r="N9" s="185" t="s">
        <v>79</v>
      </c>
      <c r="O9" s="185" t="s">
        <v>64</v>
      </c>
      <c r="P9" s="185" t="s">
        <v>80</v>
      </c>
      <c r="Q9" s="185" t="s">
        <v>81</v>
      </c>
      <c r="R9" s="183"/>
      <c r="S9" s="186"/>
      <c r="T9" s="234"/>
    </row>
    <row r="10" spans="1:20" ht="67.5" customHeight="1">
      <c r="A10" s="220"/>
      <c r="B10" s="221"/>
      <c r="C10" s="187"/>
      <c r="D10" s="187"/>
      <c r="E10" s="187"/>
      <c r="F10" s="197"/>
      <c r="G10" s="187"/>
      <c r="H10" s="187"/>
      <c r="I10" s="187"/>
      <c r="J10" s="190"/>
      <c r="K10" s="215"/>
      <c r="L10" s="236"/>
      <c r="M10" s="237"/>
      <c r="N10" s="187"/>
      <c r="O10" s="187" t="s">
        <v>64</v>
      </c>
      <c r="P10" s="187" t="s">
        <v>80</v>
      </c>
      <c r="Q10" s="187" t="s">
        <v>81</v>
      </c>
      <c r="R10" s="184"/>
      <c r="S10" s="187"/>
      <c r="T10" s="234"/>
    </row>
    <row r="11" spans="1:20" ht="11.25" customHeight="1">
      <c r="A11" s="216" t="s">
        <v>4</v>
      </c>
      <c r="B11" s="217"/>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25">
        <v>18</v>
      </c>
    </row>
    <row r="12" spans="1:22" s="144" customFormat="1" ht="18.75" customHeight="1">
      <c r="A12" s="238" t="s">
        <v>17</v>
      </c>
      <c r="B12" s="239"/>
      <c r="C12" s="97">
        <f aca="true" t="shared" si="0" ref="C12:R12">C13+C26</f>
        <v>1073240267</v>
      </c>
      <c r="D12" s="97">
        <f t="shared" si="0"/>
        <v>879648447</v>
      </c>
      <c r="E12" s="97">
        <f t="shared" si="0"/>
        <v>193591820</v>
      </c>
      <c r="F12" s="97">
        <f t="shared" si="0"/>
        <v>7526943</v>
      </c>
      <c r="G12" s="97">
        <f t="shared" si="0"/>
        <v>0</v>
      </c>
      <c r="H12" s="97">
        <f t="shared" si="0"/>
        <v>1065713324</v>
      </c>
      <c r="I12" s="97">
        <f t="shared" si="0"/>
        <v>654636536</v>
      </c>
      <c r="J12" s="97">
        <f t="shared" si="0"/>
        <v>31404066</v>
      </c>
      <c r="K12" s="97">
        <f t="shared" si="0"/>
        <v>4545499</v>
      </c>
      <c r="L12" s="97">
        <f t="shared" si="0"/>
        <v>3250</v>
      </c>
      <c r="M12" s="97">
        <f t="shared" si="0"/>
        <v>598711126</v>
      </c>
      <c r="N12" s="97">
        <f t="shared" si="0"/>
        <v>13153334</v>
      </c>
      <c r="O12" s="97">
        <f t="shared" si="0"/>
        <v>2435414</v>
      </c>
      <c r="P12" s="97">
        <f t="shared" si="0"/>
        <v>0</v>
      </c>
      <c r="Q12" s="97">
        <f t="shared" si="0"/>
        <v>4383847</v>
      </c>
      <c r="R12" s="97">
        <f t="shared" si="0"/>
        <v>411076788</v>
      </c>
      <c r="S12" s="97">
        <f aca="true" t="shared" si="1" ref="S12:S31">SUM(M12:R12)</f>
        <v>1029760509</v>
      </c>
      <c r="T12" s="53">
        <f aca="true" t="shared" si="2" ref="T12:T30">(K12+L12+J12)/I12*100</f>
        <v>5.492026952800569</v>
      </c>
      <c r="U12" s="103">
        <f aca="true" t="shared" si="3" ref="U12:U31">SUM(F12:H12)</f>
        <v>1073240267</v>
      </c>
      <c r="V12" s="104"/>
    </row>
    <row r="13" spans="1:22" s="145" customFormat="1" ht="16.5" customHeight="1">
      <c r="A13" s="136" t="s">
        <v>4</v>
      </c>
      <c r="B13" s="137" t="s">
        <v>112</v>
      </c>
      <c r="C13" s="138">
        <f>SUM(C14:C25)</f>
        <v>200987144</v>
      </c>
      <c r="D13" s="138">
        <f>SUM(D14:D25)</f>
        <v>192627091</v>
      </c>
      <c r="E13" s="138">
        <f>SUM(E14:E25)</f>
        <v>8360053</v>
      </c>
      <c r="F13" s="138">
        <f>SUM(F14:F25)</f>
        <v>66000</v>
      </c>
      <c r="G13" s="138">
        <f>SUM(G14:G25)</f>
        <v>0</v>
      </c>
      <c r="H13" s="138">
        <f aca="true" t="shared" si="4" ref="H13:H25">SUM(J13:R13)</f>
        <v>200921144</v>
      </c>
      <c r="I13" s="138">
        <f aca="true" t="shared" si="5" ref="I13:I25">SUM(J13:Q13)</f>
        <v>78420274</v>
      </c>
      <c r="J13" s="138">
        <f aca="true" t="shared" si="6" ref="J13:R13">SUM(J14:J25)</f>
        <v>2414421</v>
      </c>
      <c r="K13" s="138">
        <f t="shared" si="6"/>
        <v>595</v>
      </c>
      <c r="L13" s="138">
        <f t="shared" si="6"/>
        <v>0</v>
      </c>
      <c r="M13" s="138">
        <f t="shared" si="6"/>
        <v>75384645</v>
      </c>
      <c r="N13" s="138">
        <f t="shared" si="6"/>
        <v>620613</v>
      </c>
      <c r="O13" s="138">
        <f t="shared" si="6"/>
        <v>0</v>
      </c>
      <c r="P13" s="138">
        <f t="shared" si="6"/>
        <v>0</v>
      </c>
      <c r="Q13" s="138">
        <f t="shared" si="6"/>
        <v>0</v>
      </c>
      <c r="R13" s="138">
        <f t="shared" si="6"/>
        <v>122500870</v>
      </c>
      <c r="S13" s="139">
        <f t="shared" si="1"/>
        <v>198506128</v>
      </c>
      <c r="T13" s="140">
        <f t="shared" si="2"/>
        <v>3.0795811807543547</v>
      </c>
      <c r="U13" s="141">
        <f t="shared" si="3"/>
        <v>200987144</v>
      </c>
      <c r="V13" s="142"/>
    </row>
    <row r="14" spans="1:22" s="146" customFormat="1" ht="11.25" customHeight="1">
      <c r="A14" s="47" t="s">
        <v>26</v>
      </c>
      <c r="B14" s="48" t="s">
        <v>158</v>
      </c>
      <c r="C14" s="49">
        <f aca="true" t="shared" si="7" ref="C14:C25">SUM(D14:E14)</f>
        <v>103937643</v>
      </c>
      <c r="D14" s="49">
        <v>100977754</v>
      </c>
      <c r="E14" s="49">
        <v>2959889</v>
      </c>
      <c r="F14" s="49">
        <v>0</v>
      </c>
      <c r="G14" s="49"/>
      <c r="H14" s="49">
        <f t="shared" si="4"/>
        <v>103937643</v>
      </c>
      <c r="I14" s="49">
        <f t="shared" si="5"/>
        <v>63453998</v>
      </c>
      <c r="J14" s="49">
        <v>1360813</v>
      </c>
      <c r="K14" s="49">
        <v>0</v>
      </c>
      <c r="L14" s="49">
        <v>0</v>
      </c>
      <c r="M14" s="49">
        <v>61495785</v>
      </c>
      <c r="N14" s="49">
        <v>597400</v>
      </c>
      <c r="O14" s="49">
        <v>0</v>
      </c>
      <c r="P14" s="49">
        <v>0</v>
      </c>
      <c r="Q14" s="49">
        <v>0</v>
      </c>
      <c r="R14" s="50">
        <v>40483645</v>
      </c>
      <c r="S14" s="50">
        <f t="shared" si="1"/>
        <v>102576830</v>
      </c>
      <c r="T14" s="126">
        <f t="shared" si="2"/>
        <v>2.1445662099967286</v>
      </c>
      <c r="U14" s="51">
        <f t="shared" si="3"/>
        <v>103937643</v>
      </c>
      <c r="V14" s="52"/>
    </row>
    <row r="15" spans="1:22" s="146" customFormat="1" ht="11.25" customHeight="1">
      <c r="A15" s="47" t="s">
        <v>27</v>
      </c>
      <c r="B15" s="48" t="s">
        <v>159</v>
      </c>
      <c r="C15" s="49">
        <f t="shared" si="7"/>
        <v>65260273</v>
      </c>
      <c r="D15" s="49">
        <v>63975275</v>
      </c>
      <c r="E15" s="49">
        <v>1284998</v>
      </c>
      <c r="F15" s="49">
        <v>66000</v>
      </c>
      <c r="G15" s="49"/>
      <c r="H15" s="49">
        <f t="shared" si="4"/>
        <v>65194273</v>
      </c>
      <c r="I15" s="49">
        <f t="shared" si="5"/>
        <v>9682397</v>
      </c>
      <c r="J15" s="49">
        <v>41246</v>
      </c>
      <c r="K15" s="49">
        <v>0</v>
      </c>
      <c r="L15" s="49">
        <v>0</v>
      </c>
      <c r="M15" s="49">
        <v>9617938</v>
      </c>
      <c r="N15" s="49">
        <v>23213</v>
      </c>
      <c r="O15" s="49">
        <v>0</v>
      </c>
      <c r="P15" s="49">
        <v>0</v>
      </c>
      <c r="Q15" s="49">
        <v>0</v>
      </c>
      <c r="R15" s="50">
        <v>55511876</v>
      </c>
      <c r="S15" s="50">
        <f t="shared" si="1"/>
        <v>65153027</v>
      </c>
      <c r="T15" s="126">
        <f t="shared" si="2"/>
        <v>0.42598955609855704</v>
      </c>
      <c r="U15" s="51">
        <f t="shared" si="3"/>
        <v>65260273</v>
      </c>
      <c r="V15" s="52"/>
    </row>
    <row r="16" spans="1:22" s="146" customFormat="1" ht="11.25" customHeight="1">
      <c r="A16" s="47" t="s">
        <v>28</v>
      </c>
      <c r="B16" s="48" t="s">
        <v>160</v>
      </c>
      <c r="C16" s="49">
        <f t="shared" si="7"/>
        <v>5143422</v>
      </c>
      <c r="D16" s="49">
        <v>1200456</v>
      </c>
      <c r="E16" s="49">
        <v>3942966</v>
      </c>
      <c r="F16" s="49">
        <v>0</v>
      </c>
      <c r="G16" s="49"/>
      <c r="H16" s="49">
        <f t="shared" si="4"/>
        <v>5143422</v>
      </c>
      <c r="I16" s="49">
        <f t="shared" si="5"/>
        <v>5026083</v>
      </c>
      <c r="J16" s="49">
        <v>855162</v>
      </c>
      <c r="K16" s="49">
        <v>0</v>
      </c>
      <c r="L16" s="49">
        <v>0</v>
      </c>
      <c r="M16" s="49">
        <v>4170921</v>
      </c>
      <c r="N16" s="49">
        <v>0</v>
      </c>
      <c r="O16" s="49">
        <v>0</v>
      </c>
      <c r="P16" s="49">
        <v>0</v>
      </c>
      <c r="Q16" s="49">
        <v>0</v>
      </c>
      <c r="R16" s="50">
        <v>117339</v>
      </c>
      <c r="S16" s="50">
        <f t="shared" si="1"/>
        <v>4288260</v>
      </c>
      <c r="T16" s="126">
        <f t="shared" si="2"/>
        <v>17.014482251884818</v>
      </c>
      <c r="U16" s="51">
        <f t="shared" si="3"/>
        <v>5143422</v>
      </c>
      <c r="V16" s="52"/>
    </row>
    <row r="17" spans="1:22" s="146" customFormat="1" ht="11.25" customHeight="1">
      <c r="A17" s="47" t="s">
        <v>39</v>
      </c>
      <c r="B17" s="48" t="s">
        <v>161</v>
      </c>
      <c r="C17" s="49">
        <f t="shared" si="7"/>
        <v>201</v>
      </c>
      <c r="D17" s="49">
        <v>1</v>
      </c>
      <c r="E17" s="49">
        <v>200</v>
      </c>
      <c r="F17" s="49">
        <v>0</v>
      </c>
      <c r="G17" s="49"/>
      <c r="H17" s="49">
        <f t="shared" si="4"/>
        <v>201</v>
      </c>
      <c r="I17" s="49">
        <f t="shared" si="5"/>
        <v>201</v>
      </c>
      <c r="J17" s="49">
        <v>200</v>
      </c>
      <c r="K17" s="49">
        <v>0</v>
      </c>
      <c r="L17" s="49">
        <v>0</v>
      </c>
      <c r="M17" s="49">
        <v>1</v>
      </c>
      <c r="N17" s="49">
        <v>0</v>
      </c>
      <c r="O17" s="49">
        <v>0</v>
      </c>
      <c r="P17" s="49">
        <v>0</v>
      </c>
      <c r="Q17" s="49">
        <v>0</v>
      </c>
      <c r="R17" s="50">
        <v>0</v>
      </c>
      <c r="S17" s="50">
        <f t="shared" si="1"/>
        <v>1</v>
      </c>
      <c r="T17" s="126">
        <f t="shared" si="2"/>
        <v>99.50248756218906</v>
      </c>
      <c r="U17" s="51">
        <f t="shared" si="3"/>
        <v>201</v>
      </c>
      <c r="V17" s="52"/>
    </row>
    <row r="18" spans="1:22" s="146" customFormat="1" ht="11.25" customHeight="1">
      <c r="A18" s="47" t="s">
        <v>40</v>
      </c>
      <c r="B18" s="48" t="s">
        <v>162</v>
      </c>
      <c r="C18" s="49">
        <f t="shared" si="7"/>
        <v>26273577</v>
      </c>
      <c r="D18" s="49">
        <v>26273577</v>
      </c>
      <c r="E18" s="49">
        <v>0</v>
      </c>
      <c r="F18" s="49">
        <v>0</v>
      </c>
      <c r="G18" s="49"/>
      <c r="H18" s="49">
        <f t="shared" si="4"/>
        <v>26273577</v>
      </c>
      <c r="I18" s="49">
        <f t="shared" si="5"/>
        <v>85595</v>
      </c>
      <c r="J18" s="49">
        <v>85000</v>
      </c>
      <c r="K18" s="49">
        <v>595</v>
      </c>
      <c r="L18" s="49">
        <v>0</v>
      </c>
      <c r="M18" s="49">
        <v>0</v>
      </c>
      <c r="N18" s="49">
        <v>0</v>
      </c>
      <c r="O18" s="49">
        <v>0</v>
      </c>
      <c r="P18" s="49">
        <v>0</v>
      </c>
      <c r="Q18" s="49">
        <v>0</v>
      </c>
      <c r="R18" s="50">
        <v>26187982</v>
      </c>
      <c r="S18" s="50">
        <f t="shared" si="1"/>
        <v>26187982</v>
      </c>
      <c r="T18" s="126">
        <f t="shared" si="2"/>
        <v>100</v>
      </c>
      <c r="U18" s="51">
        <f t="shared" si="3"/>
        <v>26273577</v>
      </c>
      <c r="V18" s="52"/>
    </row>
    <row r="19" spans="1:22" s="146" customFormat="1" ht="11.25" customHeight="1">
      <c r="A19" s="47" t="s">
        <v>41</v>
      </c>
      <c r="B19" s="48" t="s">
        <v>187</v>
      </c>
      <c r="C19" s="49">
        <f t="shared" si="7"/>
        <v>200028</v>
      </c>
      <c r="D19" s="49">
        <v>200028</v>
      </c>
      <c r="E19" s="49">
        <v>0</v>
      </c>
      <c r="F19" s="49">
        <v>0</v>
      </c>
      <c r="G19" s="49"/>
      <c r="H19" s="49">
        <f t="shared" si="4"/>
        <v>200028</v>
      </c>
      <c r="I19" s="49">
        <f t="shared" si="5"/>
        <v>0</v>
      </c>
      <c r="J19" s="49">
        <v>0</v>
      </c>
      <c r="K19" s="49">
        <v>0</v>
      </c>
      <c r="L19" s="49">
        <v>0</v>
      </c>
      <c r="M19" s="49">
        <v>0</v>
      </c>
      <c r="N19" s="49">
        <v>0</v>
      </c>
      <c r="O19" s="49">
        <v>0</v>
      </c>
      <c r="P19" s="49">
        <v>0</v>
      </c>
      <c r="Q19" s="49">
        <v>0</v>
      </c>
      <c r="R19" s="50">
        <v>200028</v>
      </c>
      <c r="S19" s="50">
        <f t="shared" si="1"/>
        <v>200028</v>
      </c>
      <c r="T19" s="126" t="e">
        <f t="shared" si="2"/>
        <v>#DIV/0!</v>
      </c>
      <c r="U19" s="51">
        <f t="shared" si="3"/>
        <v>200028</v>
      </c>
      <c r="V19" s="52"/>
    </row>
    <row r="20" spans="1:22" s="146" customFormat="1" ht="11.25" customHeight="1">
      <c r="A20" s="47" t="s">
        <v>42</v>
      </c>
      <c r="B20" s="48" t="s">
        <v>164</v>
      </c>
      <c r="C20" s="49">
        <f t="shared" si="7"/>
        <v>0</v>
      </c>
      <c r="D20" s="49">
        <v>0</v>
      </c>
      <c r="E20" s="49">
        <v>0</v>
      </c>
      <c r="F20" s="49">
        <v>0</v>
      </c>
      <c r="G20" s="49"/>
      <c r="H20" s="49">
        <f t="shared" si="4"/>
        <v>0</v>
      </c>
      <c r="I20" s="49">
        <f t="shared" si="5"/>
        <v>0</v>
      </c>
      <c r="J20" s="49">
        <v>0</v>
      </c>
      <c r="K20" s="49">
        <v>0</v>
      </c>
      <c r="L20" s="49">
        <v>0</v>
      </c>
      <c r="M20" s="49">
        <v>0</v>
      </c>
      <c r="N20" s="49">
        <v>0</v>
      </c>
      <c r="O20" s="49">
        <v>0</v>
      </c>
      <c r="P20" s="49">
        <v>0</v>
      </c>
      <c r="Q20" s="49">
        <v>0</v>
      </c>
      <c r="R20" s="50">
        <v>0</v>
      </c>
      <c r="S20" s="50">
        <f t="shared" si="1"/>
        <v>0</v>
      </c>
      <c r="T20" s="126" t="e">
        <f t="shared" si="2"/>
        <v>#DIV/0!</v>
      </c>
      <c r="U20" s="51">
        <f t="shared" si="3"/>
        <v>0</v>
      </c>
      <c r="V20" s="52"/>
    </row>
    <row r="21" spans="1:22" s="146" customFormat="1" ht="11.25" customHeight="1">
      <c r="A21" s="47" t="s">
        <v>43</v>
      </c>
      <c r="B21" s="48" t="s">
        <v>165</v>
      </c>
      <c r="C21" s="49">
        <f t="shared" si="7"/>
        <v>172000</v>
      </c>
      <c r="D21" s="49">
        <v>0</v>
      </c>
      <c r="E21" s="49">
        <v>172000</v>
      </c>
      <c r="F21" s="49">
        <v>0</v>
      </c>
      <c r="G21" s="49"/>
      <c r="H21" s="49">
        <f t="shared" si="4"/>
        <v>172000</v>
      </c>
      <c r="I21" s="49">
        <f t="shared" si="5"/>
        <v>172000</v>
      </c>
      <c r="J21" s="49">
        <v>72000</v>
      </c>
      <c r="K21" s="49">
        <v>0</v>
      </c>
      <c r="L21" s="49">
        <v>0</v>
      </c>
      <c r="M21" s="49">
        <v>100000</v>
      </c>
      <c r="N21" s="49">
        <v>0</v>
      </c>
      <c r="O21" s="49">
        <v>0</v>
      </c>
      <c r="P21" s="49">
        <v>0</v>
      </c>
      <c r="Q21" s="49">
        <v>0</v>
      </c>
      <c r="R21" s="50">
        <v>0</v>
      </c>
      <c r="S21" s="50">
        <f t="shared" si="1"/>
        <v>100000</v>
      </c>
      <c r="T21" s="126">
        <f t="shared" si="2"/>
        <v>41.86046511627907</v>
      </c>
      <c r="U21" s="51">
        <f t="shared" si="3"/>
        <v>172000</v>
      </c>
      <c r="V21" s="52"/>
    </row>
    <row r="22" spans="1:22" s="146" customFormat="1" ht="11.25" customHeight="1">
      <c r="A22" s="47" t="s">
        <v>44</v>
      </c>
      <c r="B22" s="48" t="s">
        <v>166</v>
      </c>
      <c r="C22" s="49">
        <f t="shared" si="7"/>
        <v>0</v>
      </c>
      <c r="D22" s="49">
        <v>0</v>
      </c>
      <c r="E22" s="49">
        <v>0</v>
      </c>
      <c r="F22" s="49">
        <v>0</v>
      </c>
      <c r="G22" s="49"/>
      <c r="H22" s="49">
        <f t="shared" si="4"/>
        <v>0</v>
      </c>
      <c r="I22" s="49">
        <f t="shared" si="5"/>
        <v>0</v>
      </c>
      <c r="J22" s="49">
        <v>0</v>
      </c>
      <c r="K22" s="49">
        <v>0</v>
      </c>
      <c r="L22" s="49">
        <v>0</v>
      </c>
      <c r="M22" s="49">
        <v>0</v>
      </c>
      <c r="N22" s="49">
        <v>0</v>
      </c>
      <c r="O22" s="49">
        <v>0</v>
      </c>
      <c r="P22" s="49">
        <v>0</v>
      </c>
      <c r="Q22" s="49">
        <v>0</v>
      </c>
      <c r="R22" s="50">
        <v>0</v>
      </c>
      <c r="S22" s="50">
        <f t="shared" si="1"/>
        <v>0</v>
      </c>
      <c r="T22" s="126" t="e">
        <f t="shared" si="2"/>
        <v>#DIV/0!</v>
      </c>
      <c r="U22" s="51">
        <f t="shared" si="3"/>
        <v>0</v>
      </c>
      <c r="V22" s="52"/>
    </row>
    <row r="23" spans="1:22" s="146" customFormat="1" ht="11.25" customHeight="1">
      <c r="A23" s="47" t="s">
        <v>58</v>
      </c>
      <c r="B23" s="48" t="s">
        <v>167</v>
      </c>
      <c r="C23" s="49">
        <f t="shared" si="7"/>
        <v>0</v>
      </c>
      <c r="D23" s="49">
        <v>0</v>
      </c>
      <c r="E23" s="49">
        <v>0</v>
      </c>
      <c r="F23" s="49">
        <v>0</v>
      </c>
      <c r="G23" s="49"/>
      <c r="H23" s="49">
        <f t="shared" si="4"/>
        <v>0</v>
      </c>
      <c r="I23" s="49">
        <f t="shared" si="5"/>
        <v>0</v>
      </c>
      <c r="J23" s="49">
        <v>0</v>
      </c>
      <c r="K23" s="49">
        <v>0</v>
      </c>
      <c r="L23" s="49">
        <v>0</v>
      </c>
      <c r="M23" s="49">
        <v>0</v>
      </c>
      <c r="N23" s="49">
        <v>0</v>
      </c>
      <c r="O23" s="49">
        <v>0</v>
      </c>
      <c r="P23" s="49">
        <v>0</v>
      </c>
      <c r="Q23" s="49">
        <v>0</v>
      </c>
      <c r="R23" s="50">
        <v>0</v>
      </c>
      <c r="S23" s="50">
        <f t="shared" si="1"/>
        <v>0</v>
      </c>
      <c r="T23" s="126" t="e">
        <f t="shared" si="2"/>
        <v>#DIV/0!</v>
      </c>
      <c r="U23" s="51">
        <f t="shared" si="3"/>
        <v>0</v>
      </c>
      <c r="V23" s="52"/>
    </row>
    <row r="24" spans="1:22" s="146" customFormat="1" ht="11.25" customHeight="1">
      <c r="A24" s="47"/>
      <c r="B24" s="48"/>
      <c r="C24" s="49">
        <f t="shared" si="7"/>
        <v>0</v>
      </c>
      <c r="D24" s="49">
        <v>0</v>
      </c>
      <c r="E24" s="49"/>
      <c r="F24" s="49"/>
      <c r="G24" s="49"/>
      <c r="H24" s="49">
        <f t="shared" si="4"/>
        <v>0</v>
      </c>
      <c r="I24" s="49">
        <f t="shared" si="5"/>
        <v>0</v>
      </c>
      <c r="J24" s="49"/>
      <c r="K24" s="49">
        <v>0</v>
      </c>
      <c r="L24" s="49">
        <v>0</v>
      </c>
      <c r="M24" s="49">
        <v>0</v>
      </c>
      <c r="N24" s="49">
        <v>0</v>
      </c>
      <c r="O24" s="49">
        <v>0</v>
      </c>
      <c r="P24" s="49">
        <v>0</v>
      </c>
      <c r="Q24" s="49">
        <v>0</v>
      </c>
      <c r="R24" s="50">
        <v>0</v>
      </c>
      <c r="S24" s="50">
        <f t="shared" si="1"/>
        <v>0</v>
      </c>
      <c r="T24" s="126" t="e">
        <f t="shared" si="2"/>
        <v>#DIV/0!</v>
      </c>
      <c r="U24" s="51">
        <f t="shared" si="3"/>
        <v>0</v>
      </c>
      <c r="V24" s="52"/>
    </row>
    <row r="25" spans="1:22" s="146" customFormat="1" ht="16.5" customHeight="1">
      <c r="A25" s="47" t="s">
        <v>11</v>
      </c>
      <c r="B25" s="48" t="s">
        <v>18</v>
      </c>
      <c r="C25" s="49">
        <f t="shared" si="7"/>
        <v>0</v>
      </c>
      <c r="D25" s="49"/>
      <c r="E25" s="49"/>
      <c r="F25" s="49"/>
      <c r="G25" s="49"/>
      <c r="H25" s="49">
        <f t="shared" si="4"/>
        <v>0</v>
      </c>
      <c r="I25" s="49">
        <f t="shared" si="5"/>
        <v>0</v>
      </c>
      <c r="J25" s="49"/>
      <c r="K25" s="49"/>
      <c r="L25" s="49"/>
      <c r="M25" s="49"/>
      <c r="N25" s="49"/>
      <c r="O25" s="49"/>
      <c r="P25" s="49"/>
      <c r="Q25" s="49"/>
      <c r="R25" s="50"/>
      <c r="S25" s="50">
        <f t="shared" si="1"/>
        <v>0</v>
      </c>
      <c r="T25" s="126"/>
      <c r="U25" s="51">
        <f t="shared" si="3"/>
        <v>0</v>
      </c>
      <c r="V25" s="52"/>
    </row>
    <row r="26" spans="1:22" s="147" customFormat="1" ht="16.5" customHeight="1">
      <c r="A26" s="53" t="s">
        <v>92</v>
      </c>
      <c r="B26" s="54" t="s">
        <v>113</v>
      </c>
      <c r="C26" s="97">
        <f aca="true" t="shared" si="8" ref="C26:R26">C27+C32+C38+C44+C51+C58+C68+C78+C86+C94+C103+C112</f>
        <v>872253123</v>
      </c>
      <c r="D26" s="97">
        <f t="shared" si="8"/>
        <v>687021356</v>
      </c>
      <c r="E26" s="97">
        <f t="shared" si="8"/>
        <v>185231767</v>
      </c>
      <c r="F26" s="97">
        <f t="shared" si="8"/>
        <v>7460943</v>
      </c>
      <c r="G26" s="97">
        <f t="shared" si="8"/>
        <v>0</v>
      </c>
      <c r="H26" s="97">
        <f t="shared" si="8"/>
        <v>864792180</v>
      </c>
      <c r="I26" s="97">
        <f t="shared" si="8"/>
        <v>576216262</v>
      </c>
      <c r="J26" s="97">
        <f t="shared" si="8"/>
        <v>28989645</v>
      </c>
      <c r="K26" s="97">
        <f t="shared" si="8"/>
        <v>4544904</v>
      </c>
      <c r="L26" s="97">
        <f t="shared" si="8"/>
        <v>3250</v>
      </c>
      <c r="M26" s="97">
        <f t="shared" si="8"/>
        <v>523326481</v>
      </c>
      <c r="N26" s="97">
        <f t="shared" si="8"/>
        <v>12532721</v>
      </c>
      <c r="O26" s="97">
        <f t="shared" si="8"/>
        <v>2435414</v>
      </c>
      <c r="P26" s="97">
        <f t="shared" si="8"/>
        <v>0</v>
      </c>
      <c r="Q26" s="97">
        <f t="shared" si="8"/>
        <v>4383847</v>
      </c>
      <c r="R26" s="97">
        <f t="shared" si="8"/>
        <v>288575918</v>
      </c>
      <c r="S26" s="127">
        <f t="shared" si="1"/>
        <v>831254381</v>
      </c>
      <c r="T26" s="128">
        <f t="shared" si="2"/>
        <v>5.820349270184256</v>
      </c>
      <c r="U26" s="99">
        <f t="shared" si="3"/>
        <v>872253123</v>
      </c>
      <c r="V26" s="100"/>
    </row>
    <row r="27" spans="1:22" s="145" customFormat="1" ht="16.5" customHeight="1">
      <c r="A27" s="136" t="s">
        <v>0</v>
      </c>
      <c r="B27" s="137" t="s">
        <v>91</v>
      </c>
      <c r="C27" s="138">
        <f>SUM(C28:C31)</f>
        <v>21221306</v>
      </c>
      <c r="D27" s="138">
        <f>SUM(D28:D31)</f>
        <v>14191784</v>
      </c>
      <c r="E27" s="138">
        <f>SUM(E28:E31)</f>
        <v>7029522</v>
      </c>
      <c r="F27" s="138">
        <f>SUM(F28:F31)</f>
        <v>0</v>
      </c>
      <c r="G27" s="138">
        <f>SUM(G28:G31)</f>
        <v>0</v>
      </c>
      <c r="H27" s="138">
        <f aca="true" t="shared" si="9" ref="H27:H39">SUM(J27:R27)</f>
        <v>21221306</v>
      </c>
      <c r="I27" s="138">
        <f aca="true" t="shared" si="10" ref="I27:I39">SUM(J27:Q27)</f>
        <v>14504951</v>
      </c>
      <c r="J27" s="138">
        <f aca="true" t="shared" si="11" ref="J27:R27">SUM(J28:J31)</f>
        <v>1542611</v>
      </c>
      <c r="K27" s="138">
        <f t="shared" si="11"/>
        <v>16096</v>
      </c>
      <c r="L27" s="138">
        <f t="shared" si="11"/>
        <v>0</v>
      </c>
      <c r="M27" s="138">
        <f t="shared" si="11"/>
        <v>12139497</v>
      </c>
      <c r="N27" s="138">
        <f t="shared" si="11"/>
        <v>0</v>
      </c>
      <c r="O27" s="138">
        <f t="shared" si="11"/>
        <v>0</v>
      </c>
      <c r="P27" s="138">
        <f t="shared" si="11"/>
        <v>0</v>
      </c>
      <c r="Q27" s="138">
        <f t="shared" si="11"/>
        <v>806747</v>
      </c>
      <c r="R27" s="138">
        <f t="shared" si="11"/>
        <v>6716355</v>
      </c>
      <c r="S27" s="139">
        <f t="shared" si="1"/>
        <v>19662599</v>
      </c>
      <c r="T27" s="140">
        <f t="shared" si="2"/>
        <v>10.746034233414507</v>
      </c>
      <c r="U27" s="141">
        <f t="shared" si="3"/>
        <v>21221306</v>
      </c>
      <c r="V27" s="142"/>
    </row>
    <row r="28" spans="1:22" s="146" customFormat="1" ht="16.5" customHeight="1">
      <c r="A28" s="47" t="s">
        <v>26</v>
      </c>
      <c r="B28" s="48" t="s">
        <v>156</v>
      </c>
      <c r="C28" s="49">
        <f>SUM(D28:E28)</f>
        <v>13865093</v>
      </c>
      <c r="D28" s="49">
        <v>8995865</v>
      </c>
      <c r="E28" s="49">
        <v>4869228</v>
      </c>
      <c r="F28" s="49">
        <v>0</v>
      </c>
      <c r="G28" s="49"/>
      <c r="H28" s="49">
        <f t="shared" si="9"/>
        <v>13865093</v>
      </c>
      <c r="I28" s="49">
        <f t="shared" si="10"/>
        <v>9658164</v>
      </c>
      <c r="J28" s="49">
        <v>1378365</v>
      </c>
      <c r="K28" s="49">
        <v>16096</v>
      </c>
      <c r="L28" s="49">
        <v>0</v>
      </c>
      <c r="M28" s="49">
        <v>7456956</v>
      </c>
      <c r="N28" s="49">
        <v>0</v>
      </c>
      <c r="O28" s="49">
        <v>0</v>
      </c>
      <c r="P28" s="49">
        <v>0</v>
      </c>
      <c r="Q28" s="49">
        <v>806747</v>
      </c>
      <c r="R28" s="50">
        <v>4206929</v>
      </c>
      <c r="S28" s="50">
        <f t="shared" si="1"/>
        <v>12470632</v>
      </c>
      <c r="T28" s="126">
        <f t="shared" si="2"/>
        <v>14.43815822551781</v>
      </c>
      <c r="U28" s="51">
        <f t="shared" si="3"/>
        <v>13865093</v>
      </c>
      <c r="V28" s="52"/>
    </row>
    <row r="29" spans="1:22" s="146" customFormat="1" ht="16.5" customHeight="1">
      <c r="A29" s="47" t="s">
        <v>27</v>
      </c>
      <c r="B29" s="48" t="s">
        <v>157</v>
      </c>
      <c r="C29" s="49">
        <f>SUM(D29:E29)</f>
        <v>7356213</v>
      </c>
      <c r="D29" s="49">
        <v>5195919</v>
      </c>
      <c r="E29" s="49">
        <v>2160294</v>
      </c>
      <c r="F29" s="49">
        <v>0</v>
      </c>
      <c r="G29" s="49"/>
      <c r="H29" s="49">
        <f t="shared" si="9"/>
        <v>7356213</v>
      </c>
      <c r="I29" s="49">
        <f t="shared" si="10"/>
        <v>4846787</v>
      </c>
      <c r="J29" s="49">
        <v>164246</v>
      </c>
      <c r="K29" s="49">
        <v>0</v>
      </c>
      <c r="L29" s="49">
        <v>0</v>
      </c>
      <c r="M29" s="49">
        <v>4682541</v>
      </c>
      <c r="N29" s="49">
        <v>0</v>
      </c>
      <c r="O29" s="49">
        <v>0</v>
      </c>
      <c r="P29" s="49">
        <v>0</v>
      </c>
      <c r="Q29" s="49">
        <v>0</v>
      </c>
      <c r="R29" s="50">
        <v>2509426</v>
      </c>
      <c r="S29" s="50">
        <f t="shared" si="1"/>
        <v>7191967</v>
      </c>
      <c r="T29" s="126">
        <f t="shared" si="2"/>
        <v>3.388760430363455</v>
      </c>
      <c r="U29" s="51">
        <f t="shared" si="3"/>
        <v>7356213</v>
      </c>
      <c r="V29" s="52"/>
    </row>
    <row r="30" spans="1:22" s="146" customFormat="1" ht="16.5" customHeight="1">
      <c r="A30" s="47"/>
      <c r="B30" s="48"/>
      <c r="C30" s="49">
        <f>SUM(D30:E30)</f>
        <v>0</v>
      </c>
      <c r="D30" s="49"/>
      <c r="E30" s="49"/>
      <c r="F30" s="49"/>
      <c r="G30" s="49"/>
      <c r="H30" s="49">
        <f t="shared" si="9"/>
        <v>0</v>
      </c>
      <c r="I30" s="49">
        <f t="shared" si="10"/>
        <v>0</v>
      </c>
      <c r="J30" s="49"/>
      <c r="K30" s="49"/>
      <c r="L30" s="49"/>
      <c r="M30" s="49"/>
      <c r="N30" s="49"/>
      <c r="O30" s="49"/>
      <c r="P30" s="49"/>
      <c r="Q30" s="49"/>
      <c r="R30" s="50"/>
      <c r="S30" s="50">
        <f t="shared" si="1"/>
        <v>0</v>
      </c>
      <c r="T30" s="126" t="e">
        <f t="shared" si="2"/>
        <v>#DIV/0!</v>
      </c>
      <c r="U30" s="51">
        <f t="shared" si="3"/>
        <v>0</v>
      </c>
      <c r="V30" s="52"/>
    </row>
    <row r="31" spans="1:22" s="146" customFormat="1" ht="16.5" customHeight="1">
      <c r="A31" s="47" t="s">
        <v>11</v>
      </c>
      <c r="B31" s="48" t="s">
        <v>18</v>
      </c>
      <c r="C31" s="49">
        <f>SUM(D31:E31)</f>
        <v>0</v>
      </c>
      <c r="D31" s="49"/>
      <c r="E31" s="49"/>
      <c r="F31" s="49"/>
      <c r="G31" s="49"/>
      <c r="H31" s="49">
        <f t="shared" si="9"/>
        <v>0</v>
      </c>
      <c r="I31" s="49">
        <f t="shared" si="10"/>
        <v>0</v>
      </c>
      <c r="J31" s="49"/>
      <c r="K31" s="49"/>
      <c r="L31" s="49"/>
      <c r="M31" s="49"/>
      <c r="N31" s="49"/>
      <c r="O31" s="49"/>
      <c r="P31" s="49"/>
      <c r="Q31" s="49"/>
      <c r="R31" s="50"/>
      <c r="S31" s="50">
        <f t="shared" si="1"/>
        <v>0</v>
      </c>
      <c r="T31" s="126"/>
      <c r="U31" s="51">
        <f t="shared" si="3"/>
        <v>0</v>
      </c>
      <c r="V31" s="52"/>
    </row>
    <row r="32" spans="1:22" s="145" customFormat="1" ht="16.5" customHeight="1">
      <c r="A32" s="136" t="s">
        <v>1</v>
      </c>
      <c r="B32" s="137" t="s">
        <v>93</v>
      </c>
      <c r="C32" s="138">
        <f>SUM(C33:C37)</f>
        <v>41880774</v>
      </c>
      <c r="D32" s="138">
        <f>SUM(D33:D37)</f>
        <v>39135654</v>
      </c>
      <c r="E32" s="138">
        <f>SUM(E33:E37)</f>
        <v>2745120</v>
      </c>
      <c r="F32" s="138">
        <f>SUM(F33:F37)</f>
        <v>317560</v>
      </c>
      <c r="G32" s="138">
        <f>SUM(G33:G37)</f>
        <v>0</v>
      </c>
      <c r="H32" s="138">
        <f t="shared" si="9"/>
        <v>41563214</v>
      </c>
      <c r="I32" s="138">
        <f t="shared" si="10"/>
        <v>32492387</v>
      </c>
      <c r="J32" s="138">
        <f aca="true" t="shared" si="12" ref="J32:R32">SUM(J33:J37)</f>
        <v>3362210</v>
      </c>
      <c r="K32" s="138">
        <f t="shared" si="12"/>
        <v>794889</v>
      </c>
      <c r="L32" s="138">
        <f t="shared" si="12"/>
        <v>0</v>
      </c>
      <c r="M32" s="138">
        <f t="shared" si="12"/>
        <v>25803140</v>
      </c>
      <c r="N32" s="138">
        <f t="shared" si="12"/>
        <v>2282148</v>
      </c>
      <c r="O32" s="138">
        <f t="shared" si="12"/>
        <v>0</v>
      </c>
      <c r="P32" s="138">
        <f t="shared" si="12"/>
        <v>0</v>
      </c>
      <c r="Q32" s="138">
        <f t="shared" si="12"/>
        <v>250000</v>
      </c>
      <c r="R32" s="138">
        <f t="shared" si="12"/>
        <v>9070827</v>
      </c>
      <c r="S32" s="139">
        <f aca="true" t="shared" si="13" ref="S32:S45">SUM(M32:R32)</f>
        <v>37406115</v>
      </c>
      <c r="T32" s="140">
        <f aca="true" t="shared" si="14" ref="T32:T48">(K32+L32+J32)/I32*100</f>
        <v>12.794070808032663</v>
      </c>
      <c r="U32" s="141">
        <f aca="true" t="shared" si="15" ref="U32:U48">SUM(F32:H32)</f>
        <v>41880774</v>
      </c>
      <c r="V32" s="142"/>
    </row>
    <row r="33" spans="1:22" s="146" customFormat="1" ht="16.5" customHeight="1">
      <c r="A33" s="47" t="s">
        <v>26</v>
      </c>
      <c r="B33" s="48" t="s">
        <v>154</v>
      </c>
      <c r="C33" s="49">
        <f>SUM(D33:E33)</f>
        <v>1476348</v>
      </c>
      <c r="D33" s="49">
        <v>1081448</v>
      </c>
      <c r="E33" s="49">
        <v>394900</v>
      </c>
      <c r="F33" s="49">
        <v>0</v>
      </c>
      <c r="G33" s="49"/>
      <c r="H33" s="49">
        <f t="shared" si="9"/>
        <v>1476348</v>
      </c>
      <c r="I33" s="49">
        <f t="shared" si="10"/>
        <v>1476348</v>
      </c>
      <c r="J33" s="49">
        <v>22587</v>
      </c>
      <c r="K33" s="49">
        <v>0</v>
      </c>
      <c r="L33" s="49"/>
      <c r="M33" s="49">
        <v>1453761</v>
      </c>
      <c r="N33" s="49"/>
      <c r="O33" s="49"/>
      <c r="P33" s="49"/>
      <c r="Q33" s="49"/>
      <c r="R33" s="50"/>
      <c r="S33" s="50">
        <f t="shared" si="13"/>
        <v>1453761</v>
      </c>
      <c r="T33" s="126">
        <f t="shared" si="14"/>
        <v>1.5299238390948475</v>
      </c>
      <c r="U33" s="51">
        <f t="shared" si="15"/>
        <v>1476348</v>
      </c>
      <c r="V33" s="52"/>
    </row>
    <row r="34" spans="1:22" s="146" customFormat="1" ht="16.5" customHeight="1">
      <c r="A34" s="47" t="s">
        <v>27</v>
      </c>
      <c r="B34" s="48" t="s">
        <v>189</v>
      </c>
      <c r="C34" s="49">
        <f>SUM(D34:E34)</f>
        <v>29163455</v>
      </c>
      <c r="D34" s="49">
        <v>28351572</v>
      </c>
      <c r="E34" s="49">
        <v>811883</v>
      </c>
      <c r="F34" s="49">
        <v>146000</v>
      </c>
      <c r="G34" s="49"/>
      <c r="H34" s="49">
        <f t="shared" si="9"/>
        <v>29017455</v>
      </c>
      <c r="I34" s="49">
        <f t="shared" si="10"/>
        <v>22517045</v>
      </c>
      <c r="J34" s="49">
        <v>2855580</v>
      </c>
      <c r="K34" s="49">
        <v>161416</v>
      </c>
      <c r="L34" s="49"/>
      <c r="M34" s="49">
        <v>18617839</v>
      </c>
      <c r="N34" s="49">
        <v>808210</v>
      </c>
      <c r="O34" s="49"/>
      <c r="P34" s="49"/>
      <c r="Q34" s="49">
        <v>74000</v>
      </c>
      <c r="R34" s="50">
        <v>6500410</v>
      </c>
      <c r="S34" s="50">
        <f t="shared" si="13"/>
        <v>26000459</v>
      </c>
      <c r="T34" s="126">
        <f t="shared" si="14"/>
        <v>13.398720835704687</v>
      </c>
      <c r="U34" s="51">
        <f t="shared" si="15"/>
        <v>29163455</v>
      </c>
      <c r="V34" s="52"/>
    </row>
    <row r="35" spans="1:22" s="146" customFormat="1" ht="16.5" customHeight="1">
      <c r="A35" s="47" t="s">
        <v>28</v>
      </c>
      <c r="B35" s="48" t="s">
        <v>153</v>
      </c>
      <c r="C35" s="49">
        <f>SUM(D35:E35)</f>
        <v>5946732</v>
      </c>
      <c r="D35" s="49">
        <v>5216462</v>
      </c>
      <c r="E35" s="49">
        <v>730270</v>
      </c>
      <c r="F35" s="49">
        <v>79310</v>
      </c>
      <c r="G35" s="49"/>
      <c r="H35" s="49">
        <f t="shared" si="9"/>
        <v>5867422</v>
      </c>
      <c r="I35" s="49">
        <f t="shared" si="10"/>
        <v>4183544</v>
      </c>
      <c r="J35" s="49">
        <v>177468</v>
      </c>
      <c r="K35" s="49">
        <v>273855</v>
      </c>
      <c r="L35" s="49"/>
      <c r="M35" s="49">
        <v>2261755</v>
      </c>
      <c r="N35" s="49">
        <v>1294466</v>
      </c>
      <c r="O35" s="49"/>
      <c r="P35" s="49"/>
      <c r="Q35" s="49">
        <v>176000</v>
      </c>
      <c r="R35" s="50">
        <v>1683878</v>
      </c>
      <c r="S35" s="50">
        <f t="shared" si="13"/>
        <v>5416099</v>
      </c>
      <c r="T35" s="126">
        <f t="shared" si="14"/>
        <v>10.788054338618167</v>
      </c>
      <c r="U35" s="51">
        <f t="shared" si="15"/>
        <v>5946732</v>
      </c>
      <c r="V35" s="52"/>
    </row>
    <row r="36" spans="1:22" s="146" customFormat="1" ht="16.5" customHeight="1">
      <c r="A36" s="47" t="s">
        <v>39</v>
      </c>
      <c r="B36" s="48" t="s">
        <v>190</v>
      </c>
      <c r="C36" s="49">
        <f>SUM(D36:E36)</f>
        <v>5294239</v>
      </c>
      <c r="D36" s="49">
        <v>4486172</v>
      </c>
      <c r="E36" s="49">
        <v>808067</v>
      </c>
      <c r="F36" s="49">
        <v>92250</v>
      </c>
      <c r="G36" s="49"/>
      <c r="H36" s="49">
        <f t="shared" si="9"/>
        <v>5201989</v>
      </c>
      <c r="I36" s="49">
        <f t="shared" si="10"/>
        <v>4315450</v>
      </c>
      <c r="J36" s="49">
        <v>306575</v>
      </c>
      <c r="K36" s="49">
        <v>359618</v>
      </c>
      <c r="L36" s="49"/>
      <c r="M36" s="49">
        <v>3469785</v>
      </c>
      <c r="N36" s="49">
        <v>179472</v>
      </c>
      <c r="O36" s="49"/>
      <c r="P36" s="49"/>
      <c r="Q36" s="49"/>
      <c r="R36" s="50">
        <v>886539</v>
      </c>
      <c r="S36" s="50">
        <f t="shared" si="13"/>
        <v>4535796</v>
      </c>
      <c r="T36" s="126"/>
      <c r="U36" s="51">
        <f t="shared" si="15"/>
        <v>5294239</v>
      </c>
      <c r="V36" s="52"/>
    </row>
    <row r="37" spans="1:22" s="146" customFormat="1" ht="16.5" customHeight="1">
      <c r="A37" s="47" t="s">
        <v>11</v>
      </c>
      <c r="B37" s="48" t="s">
        <v>18</v>
      </c>
      <c r="C37" s="49">
        <f>SUM(D37:E37)</f>
        <v>0</v>
      </c>
      <c r="D37" s="49"/>
      <c r="E37" s="49"/>
      <c r="F37" s="49"/>
      <c r="G37" s="49"/>
      <c r="H37" s="49">
        <f t="shared" si="9"/>
        <v>0</v>
      </c>
      <c r="I37" s="49">
        <f t="shared" si="10"/>
        <v>0</v>
      </c>
      <c r="J37" s="49"/>
      <c r="K37" s="49"/>
      <c r="L37" s="49"/>
      <c r="M37" s="49"/>
      <c r="N37" s="49"/>
      <c r="O37" s="49"/>
      <c r="P37" s="49"/>
      <c r="Q37" s="49"/>
      <c r="R37" s="50"/>
      <c r="S37" s="50">
        <f t="shared" si="13"/>
        <v>0</v>
      </c>
      <c r="T37" s="126"/>
      <c r="U37" s="51">
        <f t="shared" si="15"/>
        <v>0</v>
      </c>
      <c r="V37" s="52"/>
    </row>
    <row r="38" spans="1:22" s="145" customFormat="1" ht="16.5" customHeight="1">
      <c r="A38" s="136" t="s">
        <v>6</v>
      </c>
      <c r="B38" s="137" t="s">
        <v>94</v>
      </c>
      <c r="C38" s="138">
        <f>SUM(C39:C43)</f>
        <v>15789908</v>
      </c>
      <c r="D38" s="138">
        <f>SUM(D39:D43)</f>
        <v>9475500</v>
      </c>
      <c r="E38" s="138">
        <f>SUM(E39:E43)</f>
        <v>6314408</v>
      </c>
      <c r="F38" s="138">
        <f>SUM(F39:F43)</f>
        <v>190001</v>
      </c>
      <c r="G38" s="138">
        <f>SUM(G39:G43)</f>
        <v>0</v>
      </c>
      <c r="H38" s="138">
        <f t="shared" si="9"/>
        <v>15599907</v>
      </c>
      <c r="I38" s="138">
        <f t="shared" si="10"/>
        <v>9340646</v>
      </c>
      <c r="J38" s="138">
        <f aca="true" t="shared" si="16" ref="J38:R38">SUM(J39:J43)</f>
        <v>354619</v>
      </c>
      <c r="K38" s="138">
        <f t="shared" si="16"/>
        <v>37064</v>
      </c>
      <c r="L38" s="138">
        <f t="shared" si="16"/>
        <v>0</v>
      </c>
      <c r="M38" s="138">
        <f t="shared" si="16"/>
        <v>6606889</v>
      </c>
      <c r="N38" s="138">
        <f t="shared" si="16"/>
        <v>1078474</v>
      </c>
      <c r="O38" s="138">
        <f t="shared" si="16"/>
        <v>1233600</v>
      </c>
      <c r="P38" s="138">
        <f t="shared" si="16"/>
        <v>0</v>
      </c>
      <c r="Q38" s="138">
        <f t="shared" si="16"/>
        <v>30000</v>
      </c>
      <c r="R38" s="138">
        <f t="shared" si="16"/>
        <v>6259261</v>
      </c>
      <c r="S38" s="139">
        <f t="shared" si="13"/>
        <v>15208224</v>
      </c>
      <c r="T38" s="140">
        <f t="shared" si="14"/>
        <v>4.1933181066919785</v>
      </c>
      <c r="U38" s="141">
        <f t="shared" si="15"/>
        <v>15789908</v>
      </c>
      <c r="V38" s="142"/>
    </row>
    <row r="39" spans="1:22" s="146" customFormat="1" ht="16.5" customHeight="1">
      <c r="A39" s="47" t="s">
        <v>26</v>
      </c>
      <c r="B39" s="48" t="s">
        <v>149</v>
      </c>
      <c r="C39" s="49">
        <f>SUM(D39:E39)</f>
        <v>4661689</v>
      </c>
      <c r="D39" s="49">
        <f>2959623-3</f>
        <v>2959620</v>
      </c>
      <c r="E39" s="49">
        <v>1702069</v>
      </c>
      <c r="F39" s="49"/>
      <c r="G39" s="49"/>
      <c r="H39" s="49">
        <f t="shared" si="9"/>
        <v>4661689</v>
      </c>
      <c r="I39" s="49">
        <f t="shared" si="10"/>
        <v>2721692</v>
      </c>
      <c r="J39" s="49">
        <v>122690</v>
      </c>
      <c r="K39" s="49"/>
      <c r="L39" s="49"/>
      <c r="M39" s="49">
        <v>1226409</v>
      </c>
      <c r="N39" s="49">
        <v>138993</v>
      </c>
      <c r="O39" s="49">
        <v>1233600</v>
      </c>
      <c r="P39" s="49"/>
      <c r="Q39" s="49"/>
      <c r="R39" s="50">
        <v>1939997</v>
      </c>
      <c r="S39" s="50">
        <f t="shared" si="13"/>
        <v>4538999</v>
      </c>
      <c r="T39" s="126">
        <f t="shared" si="14"/>
        <v>4.507857612103059</v>
      </c>
      <c r="U39" s="51">
        <f t="shared" si="15"/>
        <v>4661689</v>
      </c>
      <c r="V39" s="52"/>
    </row>
    <row r="40" spans="1:22" s="146" customFormat="1" ht="16.5" customHeight="1">
      <c r="A40" s="47" t="s">
        <v>27</v>
      </c>
      <c r="B40" s="48" t="s">
        <v>150</v>
      </c>
      <c r="C40" s="49">
        <f>SUM(D40:E40)</f>
        <v>9940329</v>
      </c>
      <c r="D40" s="49">
        <f>5355220-3</f>
        <v>5355217</v>
      </c>
      <c r="E40" s="49">
        <v>4585112</v>
      </c>
      <c r="F40" s="49">
        <v>190001</v>
      </c>
      <c r="G40" s="49"/>
      <c r="H40" s="49">
        <f aca="true" t="shared" si="17" ref="H40:H48">SUM(J40:R40)</f>
        <v>9750328</v>
      </c>
      <c r="I40" s="49">
        <f aca="true" t="shared" si="18" ref="I40:I48">SUM(J40:Q40)</f>
        <v>6561064</v>
      </c>
      <c r="J40" s="49">
        <v>204973</v>
      </c>
      <c r="K40" s="49">
        <v>37064</v>
      </c>
      <c r="L40" s="49"/>
      <c r="M40" s="49">
        <v>5349546</v>
      </c>
      <c r="N40" s="49">
        <v>939481</v>
      </c>
      <c r="O40" s="49"/>
      <c r="P40" s="49"/>
      <c r="Q40" s="49">
        <v>30000</v>
      </c>
      <c r="R40" s="50">
        <v>3189264</v>
      </c>
      <c r="S40" s="50">
        <f t="shared" si="13"/>
        <v>9508291</v>
      </c>
      <c r="T40" s="126">
        <f t="shared" si="14"/>
        <v>3.688990078438497</v>
      </c>
      <c r="U40" s="51">
        <f t="shared" si="15"/>
        <v>9940329</v>
      </c>
      <c r="V40" s="52"/>
    </row>
    <row r="41" spans="1:22" s="146" customFormat="1" ht="16.5" customHeight="1">
      <c r="A41" s="47" t="s">
        <v>28</v>
      </c>
      <c r="B41" s="48" t="s">
        <v>151</v>
      </c>
      <c r="C41" s="49">
        <f>SUM(D41:E41)</f>
        <v>1185890</v>
      </c>
      <c r="D41" s="49">
        <f>1160664-1</f>
        <v>1160663</v>
      </c>
      <c r="E41" s="49">
        <v>25227</v>
      </c>
      <c r="F41" s="49"/>
      <c r="G41" s="49"/>
      <c r="H41" s="49">
        <f t="shared" si="17"/>
        <v>1185890</v>
      </c>
      <c r="I41" s="49">
        <f t="shared" si="18"/>
        <v>55890</v>
      </c>
      <c r="J41" s="49">
        <v>24956</v>
      </c>
      <c r="K41" s="49"/>
      <c r="L41" s="49"/>
      <c r="M41" s="49">
        <v>30934</v>
      </c>
      <c r="N41" s="49"/>
      <c r="O41" s="49"/>
      <c r="P41" s="49"/>
      <c r="Q41" s="49"/>
      <c r="R41" s="50">
        <v>1130000</v>
      </c>
      <c r="S41" s="50">
        <f t="shared" si="13"/>
        <v>1160934</v>
      </c>
      <c r="T41" s="126">
        <f t="shared" si="14"/>
        <v>44.651994990159245</v>
      </c>
      <c r="U41" s="51">
        <f t="shared" si="15"/>
        <v>1185890</v>
      </c>
      <c r="V41" s="52"/>
    </row>
    <row r="42" spans="1:22" s="146" customFormat="1" ht="16.5" customHeight="1">
      <c r="A42" s="47" t="s">
        <v>39</v>
      </c>
      <c r="B42" s="48" t="s">
        <v>152</v>
      </c>
      <c r="C42" s="49">
        <f>SUM(D42:E42)</f>
        <v>2000</v>
      </c>
      <c r="D42" s="49">
        <v>0</v>
      </c>
      <c r="E42" s="49">
        <v>2000</v>
      </c>
      <c r="F42" s="49"/>
      <c r="G42" s="49"/>
      <c r="H42" s="49">
        <f t="shared" si="17"/>
        <v>2000</v>
      </c>
      <c r="I42" s="49">
        <f t="shared" si="18"/>
        <v>2000</v>
      </c>
      <c r="J42" s="49">
        <v>2000</v>
      </c>
      <c r="K42" s="49"/>
      <c r="L42" s="49"/>
      <c r="M42" s="49"/>
      <c r="N42" s="49"/>
      <c r="O42" s="49"/>
      <c r="P42" s="49"/>
      <c r="Q42" s="49"/>
      <c r="R42" s="50"/>
      <c r="S42" s="50">
        <f t="shared" si="13"/>
        <v>0</v>
      </c>
      <c r="T42" s="126">
        <f t="shared" si="14"/>
        <v>100</v>
      </c>
      <c r="U42" s="51">
        <f t="shared" si="15"/>
        <v>2000</v>
      </c>
      <c r="V42" s="52"/>
    </row>
    <row r="43" spans="1:22" s="146" customFormat="1" ht="16.5" customHeight="1">
      <c r="A43" s="47" t="s">
        <v>11</v>
      </c>
      <c r="B43" s="48" t="s">
        <v>18</v>
      </c>
      <c r="C43" s="49">
        <f>SUM(D43:E43)</f>
        <v>0</v>
      </c>
      <c r="D43" s="49"/>
      <c r="E43" s="49"/>
      <c r="F43" s="49"/>
      <c r="G43" s="49"/>
      <c r="H43" s="49">
        <f t="shared" si="17"/>
        <v>0</v>
      </c>
      <c r="I43" s="49">
        <f t="shared" si="18"/>
        <v>0</v>
      </c>
      <c r="J43" s="49"/>
      <c r="K43" s="49"/>
      <c r="L43" s="49"/>
      <c r="M43" s="49"/>
      <c r="N43" s="49"/>
      <c r="O43" s="49"/>
      <c r="P43" s="49"/>
      <c r="Q43" s="49"/>
      <c r="R43" s="50"/>
      <c r="S43" s="50">
        <f t="shared" si="13"/>
        <v>0</v>
      </c>
      <c r="T43" s="126"/>
      <c r="U43" s="51">
        <f t="shared" si="15"/>
        <v>0</v>
      </c>
      <c r="V43" s="52"/>
    </row>
    <row r="44" spans="1:22" s="145" customFormat="1" ht="16.5" customHeight="1">
      <c r="A44" s="136" t="s">
        <v>60</v>
      </c>
      <c r="B44" s="137" t="s">
        <v>95</v>
      </c>
      <c r="C44" s="138">
        <f>SUM(C45:C50)</f>
        <v>29131104</v>
      </c>
      <c r="D44" s="138">
        <f>SUM(D45:D50)</f>
        <v>22672250</v>
      </c>
      <c r="E44" s="138">
        <f>SUM(E45:E50)</f>
        <v>6458854</v>
      </c>
      <c r="F44" s="138">
        <f>SUM(F45:F50)</f>
        <v>1</v>
      </c>
      <c r="G44" s="138">
        <f>SUM(G45:G50)</f>
        <v>0</v>
      </c>
      <c r="H44" s="138">
        <f t="shared" si="17"/>
        <v>29131103</v>
      </c>
      <c r="I44" s="138">
        <f t="shared" si="18"/>
        <v>16460927</v>
      </c>
      <c r="J44" s="138">
        <f aca="true" t="shared" si="19" ref="J44:R44">SUM(J45:J50)</f>
        <v>1062104</v>
      </c>
      <c r="K44" s="138">
        <f t="shared" si="19"/>
        <v>292500</v>
      </c>
      <c r="L44" s="138">
        <f t="shared" si="19"/>
        <v>0</v>
      </c>
      <c r="M44" s="138">
        <f t="shared" si="19"/>
        <v>14975522</v>
      </c>
      <c r="N44" s="138">
        <f t="shared" si="19"/>
        <v>130800</v>
      </c>
      <c r="O44" s="138">
        <f t="shared" si="19"/>
        <v>0</v>
      </c>
      <c r="P44" s="138">
        <f t="shared" si="19"/>
        <v>0</v>
      </c>
      <c r="Q44" s="138">
        <f t="shared" si="19"/>
        <v>1</v>
      </c>
      <c r="R44" s="138">
        <f t="shared" si="19"/>
        <v>12670176</v>
      </c>
      <c r="S44" s="139">
        <f t="shared" si="13"/>
        <v>27776499</v>
      </c>
      <c r="T44" s="140">
        <f t="shared" si="14"/>
        <v>8.229208476533552</v>
      </c>
      <c r="U44" s="141">
        <f t="shared" si="15"/>
        <v>29131104</v>
      </c>
      <c r="V44" s="142"/>
    </row>
    <row r="45" spans="1:22" s="146" customFormat="1" ht="16.5" customHeight="1">
      <c r="A45" s="47" t="s">
        <v>26</v>
      </c>
      <c r="B45" s="48" t="s">
        <v>139</v>
      </c>
      <c r="C45" s="49">
        <f>SUM(D45:E45)</f>
        <v>4124285</v>
      </c>
      <c r="D45" s="49">
        <v>1857413</v>
      </c>
      <c r="E45" s="49">
        <v>2266872</v>
      </c>
      <c r="F45" s="49">
        <v>0</v>
      </c>
      <c r="G45" s="49">
        <v>0</v>
      </c>
      <c r="H45" s="49">
        <f t="shared" si="17"/>
        <v>4124285</v>
      </c>
      <c r="I45" s="49">
        <f t="shared" si="18"/>
        <v>4124285</v>
      </c>
      <c r="J45" s="49">
        <v>544564</v>
      </c>
      <c r="K45" s="49">
        <v>0</v>
      </c>
      <c r="L45" s="49">
        <v>0</v>
      </c>
      <c r="M45" s="49">
        <v>3448921</v>
      </c>
      <c r="N45" s="49">
        <v>130800</v>
      </c>
      <c r="O45" s="49">
        <v>0</v>
      </c>
      <c r="P45" s="49">
        <v>0</v>
      </c>
      <c r="Q45" s="49">
        <v>0</v>
      </c>
      <c r="R45" s="50">
        <v>0</v>
      </c>
      <c r="S45" s="50">
        <f t="shared" si="13"/>
        <v>3579721</v>
      </c>
      <c r="T45" s="126">
        <f t="shared" si="14"/>
        <v>13.20384018078285</v>
      </c>
      <c r="U45" s="51">
        <f t="shared" si="15"/>
        <v>4124285</v>
      </c>
      <c r="V45" s="52"/>
    </row>
    <row r="46" spans="1:22" s="146" customFormat="1" ht="16.5" customHeight="1">
      <c r="A46" s="47" t="s">
        <v>27</v>
      </c>
      <c r="B46" s="48" t="s">
        <v>140</v>
      </c>
      <c r="C46" s="49">
        <f>SUM(D46:E46)</f>
        <v>8469770</v>
      </c>
      <c r="D46" s="49">
        <v>6057611</v>
      </c>
      <c r="E46" s="49">
        <v>2412159</v>
      </c>
      <c r="F46" s="49">
        <v>0</v>
      </c>
      <c r="G46" s="49">
        <v>0</v>
      </c>
      <c r="H46" s="49">
        <f t="shared" si="17"/>
        <v>8469770</v>
      </c>
      <c r="I46" s="49">
        <f t="shared" si="18"/>
        <v>4541293</v>
      </c>
      <c r="J46" s="49">
        <v>227442</v>
      </c>
      <c r="K46" s="49">
        <v>0</v>
      </c>
      <c r="L46" s="49">
        <v>0</v>
      </c>
      <c r="M46" s="49">
        <v>4313851</v>
      </c>
      <c r="N46" s="49">
        <v>0</v>
      </c>
      <c r="O46" s="49">
        <v>0</v>
      </c>
      <c r="P46" s="49">
        <v>0</v>
      </c>
      <c r="Q46" s="49">
        <v>0</v>
      </c>
      <c r="R46" s="50">
        <v>3928477</v>
      </c>
      <c r="S46" s="50">
        <f>SUM(M46:R46)</f>
        <v>8242328</v>
      </c>
      <c r="T46" s="126">
        <f t="shared" si="14"/>
        <v>5.008309307503392</v>
      </c>
      <c r="U46" s="51">
        <f t="shared" si="15"/>
        <v>8469770</v>
      </c>
      <c r="V46" s="52"/>
    </row>
    <row r="47" spans="1:22" s="146" customFormat="1" ht="16.5" customHeight="1">
      <c r="A47" s="47" t="s">
        <v>28</v>
      </c>
      <c r="B47" s="48" t="s">
        <v>141</v>
      </c>
      <c r="C47" s="49">
        <f>SUM(D47:E47)</f>
        <v>10207609</v>
      </c>
      <c r="D47" s="49">
        <v>9528232</v>
      </c>
      <c r="E47" s="49">
        <v>679377</v>
      </c>
      <c r="F47" s="49">
        <v>1</v>
      </c>
      <c r="G47" s="49">
        <v>0</v>
      </c>
      <c r="H47" s="49">
        <f t="shared" si="17"/>
        <v>10207608</v>
      </c>
      <c r="I47" s="49">
        <f t="shared" si="18"/>
        <v>4439416</v>
      </c>
      <c r="J47" s="49">
        <v>198650</v>
      </c>
      <c r="K47" s="49">
        <v>18500</v>
      </c>
      <c r="L47" s="49">
        <v>0</v>
      </c>
      <c r="M47" s="49">
        <v>4222265</v>
      </c>
      <c r="N47" s="49">
        <v>0</v>
      </c>
      <c r="O47" s="49">
        <v>0</v>
      </c>
      <c r="P47" s="49">
        <v>0</v>
      </c>
      <c r="Q47" s="49">
        <v>1</v>
      </c>
      <c r="R47" s="50">
        <v>5768192</v>
      </c>
      <c r="S47" s="50">
        <f>SUM(M47:R47)</f>
        <v>9990458</v>
      </c>
      <c r="T47" s="126">
        <f t="shared" si="14"/>
        <v>4.891409140301337</v>
      </c>
      <c r="U47" s="51">
        <f t="shared" si="15"/>
        <v>10207609</v>
      </c>
      <c r="V47" s="52"/>
    </row>
    <row r="48" spans="1:22" s="146" customFormat="1" ht="16.5" customHeight="1">
      <c r="A48" s="47" t="s">
        <v>39</v>
      </c>
      <c r="B48" s="48" t="s">
        <v>142</v>
      </c>
      <c r="C48" s="49">
        <f>SUM(D48:E48)</f>
        <v>6329440</v>
      </c>
      <c r="D48" s="49">
        <v>5228994</v>
      </c>
      <c r="E48" s="49">
        <v>1100446</v>
      </c>
      <c r="F48" s="49">
        <v>0</v>
      </c>
      <c r="G48" s="49">
        <v>0</v>
      </c>
      <c r="H48" s="49">
        <f t="shared" si="17"/>
        <v>6329440</v>
      </c>
      <c r="I48" s="49">
        <f t="shared" si="18"/>
        <v>3355933</v>
      </c>
      <c r="J48" s="49">
        <v>91448</v>
      </c>
      <c r="K48" s="49">
        <v>274000</v>
      </c>
      <c r="L48" s="49">
        <v>0</v>
      </c>
      <c r="M48" s="49">
        <v>2990485</v>
      </c>
      <c r="N48" s="49">
        <v>0</v>
      </c>
      <c r="O48" s="49">
        <v>0</v>
      </c>
      <c r="P48" s="49">
        <v>0</v>
      </c>
      <c r="Q48" s="49">
        <v>0</v>
      </c>
      <c r="R48" s="50">
        <v>2973507</v>
      </c>
      <c r="S48" s="50">
        <f>SUM(M48:R48)</f>
        <v>5963992</v>
      </c>
      <c r="T48" s="126">
        <f t="shared" si="14"/>
        <v>10.889609536304807</v>
      </c>
      <c r="U48" s="51">
        <f t="shared" si="15"/>
        <v>6329440</v>
      </c>
      <c r="V48" s="52"/>
    </row>
    <row r="49" spans="1:22" s="146" customFormat="1" ht="12" customHeight="1">
      <c r="A49" s="47"/>
      <c r="B49" s="48"/>
      <c r="C49" s="49"/>
      <c r="D49" s="49"/>
      <c r="E49" s="49"/>
      <c r="F49" s="49"/>
      <c r="G49" s="49"/>
      <c r="H49" s="49"/>
      <c r="I49" s="49"/>
      <c r="J49" s="49"/>
      <c r="K49" s="49"/>
      <c r="L49" s="49"/>
      <c r="M49" s="49"/>
      <c r="N49" s="49"/>
      <c r="O49" s="49"/>
      <c r="P49" s="49"/>
      <c r="Q49" s="49"/>
      <c r="R49" s="50"/>
      <c r="S49" s="50"/>
      <c r="T49" s="126"/>
      <c r="U49" s="51"/>
      <c r="V49" s="52"/>
    </row>
    <row r="50" spans="1:22" s="146" customFormat="1" ht="16.5" customHeight="1">
      <c r="A50" s="47" t="s">
        <v>11</v>
      </c>
      <c r="B50" s="48" t="s">
        <v>18</v>
      </c>
      <c r="C50" s="49">
        <f>SUM(D50:E50)</f>
        <v>0</v>
      </c>
      <c r="D50" s="49"/>
      <c r="E50" s="49"/>
      <c r="F50" s="49"/>
      <c r="G50" s="49"/>
      <c r="H50" s="49">
        <f aca="true" t="shared" si="20" ref="H50:H68">SUM(J50:R50)</f>
        <v>0</v>
      </c>
      <c r="I50" s="49">
        <f aca="true" t="shared" si="21" ref="I50:I68">SUM(J50:Q50)</f>
        <v>0</v>
      </c>
      <c r="J50" s="49"/>
      <c r="K50" s="49"/>
      <c r="L50" s="49"/>
      <c r="M50" s="49"/>
      <c r="N50" s="49"/>
      <c r="O50" s="49"/>
      <c r="P50" s="49"/>
      <c r="Q50" s="49"/>
      <c r="R50" s="50"/>
      <c r="S50" s="50">
        <f aca="true" t="shared" si="22" ref="S50:S68">SUM(M50:R50)</f>
        <v>0</v>
      </c>
      <c r="T50" s="126"/>
      <c r="U50" s="51">
        <f aca="true" t="shared" si="23" ref="U50:U68">SUM(F50:H50)</f>
        <v>0</v>
      </c>
      <c r="V50" s="52"/>
    </row>
    <row r="51" spans="1:22" s="145" customFormat="1" ht="14.25" customHeight="1">
      <c r="A51" s="136" t="s">
        <v>96</v>
      </c>
      <c r="B51" s="137" t="s">
        <v>97</v>
      </c>
      <c r="C51" s="138">
        <f>SUM(C52:C57)</f>
        <v>45767663</v>
      </c>
      <c r="D51" s="138">
        <f>SUM(D52:D57)</f>
        <v>36882175</v>
      </c>
      <c r="E51" s="138">
        <f>SUM(E52:E57)</f>
        <v>8885488</v>
      </c>
      <c r="F51" s="138">
        <f>SUM(F52:F57)</f>
        <v>0</v>
      </c>
      <c r="G51" s="138">
        <f>SUM(G52:G57)</f>
        <v>0</v>
      </c>
      <c r="H51" s="138">
        <f t="shared" si="20"/>
        <v>45767663</v>
      </c>
      <c r="I51" s="138">
        <f t="shared" si="21"/>
        <v>24429470</v>
      </c>
      <c r="J51" s="138">
        <f aca="true" t="shared" si="24" ref="J51:R51">SUM(J52:J57)</f>
        <v>4316785</v>
      </c>
      <c r="K51" s="138">
        <f t="shared" si="24"/>
        <v>17604</v>
      </c>
      <c r="L51" s="138">
        <f t="shared" si="24"/>
        <v>0</v>
      </c>
      <c r="M51" s="138">
        <f t="shared" si="24"/>
        <v>18313264</v>
      </c>
      <c r="N51" s="138">
        <f t="shared" si="24"/>
        <v>1781815</v>
      </c>
      <c r="O51" s="138">
        <f t="shared" si="24"/>
        <v>0</v>
      </c>
      <c r="P51" s="138">
        <f t="shared" si="24"/>
        <v>0</v>
      </c>
      <c r="Q51" s="138">
        <f t="shared" si="24"/>
        <v>2</v>
      </c>
      <c r="R51" s="138">
        <f t="shared" si="24"/>
        <v>21338193</v>
      </c>
      <c r="S51" s="139">
        <f t="shared" si="22"/>
        <v>41433274</v>
      </c>
      <c r="T51" s="140">
        <f aca="true" t="shared" si="25" ref="T51:T68">(K51+L51+J51)/I51*100</f>
        <v>17.7424602334803</v>
      </c>
      <c r="U51" s="141">
        <f t="shared" si="23"/>
        <v>45767663</v>
      </c>
      <c r="V51" s="142"/>
    </row>
    <row r="52" spans="1:22" s="146" customFormat="1" ht="16.5" customHeight="1">
      <c r="A52" s="47" t="s">
        <v>26</v>
      </c>
      <c r="B52" s="48" t="s">
        <v>178</v>
      </c>
      <c r="C52" s="49">
        <f aca="true" t="shared" si="26" ref="C52:C57">SUM(D52:E52)</f>
        <v>3041672</v>
      </c>
      <c r="D52" s="49">
        <v>2139681</v>
      </c>
      <c r="E52" s="49">
        <v>901991</v>
      </c>
      <c r="F52" s="49"/>
      <c r="G52" s="49"/>
      <c r="H52" s="49">
        <f t="shared" si="20"/>
        <v>3041672</v>
      </c>
      <c r="I52" s="49">
        <f t="shared" si="21"/>
        <v>1640659</v>
      </c>
      <c r="J52" s="49">
        <v>225665</v>
      </c>
      <c r="K52" s="49"/>
      <c r="L52" s="49"/>
      <c r="M52" s="49">
        <v>1414994</v>
      </c>
      <c r="N52" s="49"/>
      <c r="O52" s="49"/>
      <c r="P52" s="49"/>
      <c r="Q52" s="49"/>
      <c r="R52" s="50">
        <v>1401013</v>
      </c>
      <c r="S52" s="50">
        <f t="shared" si="22"/>
        <v>2816007</v>
      </c>
      <c r="T52" s="126">
        <f t="shared" si="25"/>
        <v>13.754534001276317</v>
      </c>
      <c r="U52" s="51">
        <f t="shared" si="23"/>
        <v>3041672</v>
      </c>
      <c r="V52" s="52"/>
    </row>
    <row r="53" spans="1:22" s="146" customFormat="1" ht="16.5" customHeight="1">
      <c r="A53" s="47" t="s">
        <v>27</v>
      </c>
      <c r="B53" s="48" t="s">
        <v>179</v>
      </c>
      <c r="C53" s="49">
        <f t="shared" si="26"/>
        <v>9526552</v>
      </c>
      <c r="D53" s="49">
        <v>8235671</v>
      </c>
      <c r="E53" s="49">
        <v>1290881</v>
      </c>
      <c r="F53" s="49"/>
      <c r="G53" s="49"/>
      <c r="H53" s="49">
        <f t="shared" si="20"/>
        <v>9526552</v>
      </c>
      <c r="I53" s="49">
        <f t="shared" si="21"/>
        <v>5177374</v>
      </c>
      <c r="J53" s="49">
        <v>359930</v>
      </c>
      <c r="K53" s="49"/>
      <c r="L53" s="49"/>
      <c r="M53" s="49">
        <v>4638553</v>
      </c>
      <c r="N53" s="49">
        <v>178890</v>
      </c>
      <c r="O53" s="49"/>
      <c r="P53" s="49"/>
      <c r="Q53" s="49">
        <v>1</v>
      </c>
      <c r="R53" s="50">
        <v>4349178</v>
      </c>
      <c r="S53" s="50">
        <f t="shared" si="22"/>
        <v>9166622</v>
      </c>
      <c r="T53" s="126">
        <f t="shared" si="25"/>
        <v>6.951979903325508</v>
      </c>
      <c r="U53" s="51">
        <f t="shared" si="23"/>
        <v>9526552</v>
      </c>
      <c r="V53" s="52"/>
    </row>
    <row r="54" spans="1:22" s="146" customFormat="1" ht="16.5" customHeight="1">
      <c r="A54" s="47" t="s">
        <v>28</v>
      </c>
      <c r="B54" s="48" t="s">
        <v>180</v>
      </c>
      <c r="C54" s="49">
        <f t="shared" si="26"/>
        <v>9458793</v>
      </c>
      <c r="D54" s="49">
        <v>5859187</v>
      </c>
      <c r="E54" s="49">
        <v>3599606</v>
      </c>
      <c r="F54" s="49"/>
      <c r="G54" s="49"/>
      <c r="H54" s="49">
        <f t="shared" si="20"/>
        <v>9458793</v>
      </c>
      <c r="I54" s="49">
        <f t="shared" si="21"/>
        <v>7852003</v>
      </c>
      <c r="J54" s="49">
        <v>3170399</v>
      </c>
      <c r="K54" s="49"/>
      <c r="L54" s="49">
        <v>0</v>
      </c>
      <c r="M54" s="49">
        <v>4186659</v>
      </c>
      <c r="N54" s="49">
        <v>494944</v>
      </c>
      <c r="O54" s="49">
        <v>0</v>
      </c>
      <c r="P54" s="49">
        <v>0</v>
      </c>
      <c r="Q54" s="49">
        <v>1</v>
      </c>
      <c r="R54" s="50">
        <v>1606790</v>
      </c>
      <c r="S54" s="50">
        <f t="shared" si="22"/>
        <v>6288394</v>
      </c>
      <c r="T54" s="126">
        <f t="shared" si="25"/>
        <v>40.376945856999804</v>
      </c>
      <c r="U54" s="51">
        <f t="shared" si="23"/>
        <v>9458793</v>
      </c>
      <c r="V54" s="52"/>
    </row>
    <row r="55" spans="1:22" s="146" customFormat="1" ht="16.5" customHeight="1">
      <c r="A55" s="47" t="s">
        <v>39</v>
      </c>
      <c r="B55" s="48" t="s">
        <v>181</v>
      </c>
      <c r="C55" s="49">
        <f t="shared" si="26"/>
        <v>10384464</v>
      </c>
      <c r="D55" s="49">
        <v>7884039</v>
      </c>
      <c r="E55" s="49">
        <v>2500425</v>
      </c>
      <c r="F55" s="49"/>
      <c r="G55" s="49"/>
      <c r="H55" s="49">
        <f t="shared" si="20"/>
        <v>10384464</v>
      </c>
      <c r="I55" s="49">
        <f t="shared" si="21"/>
        <v>6133142</v>
      </c>
      <c r="J55" s="49">
        <v>59360</v>
      </c>
      <c r="K55" s="49">
        <v>1246</v>
      </c>
      <c r="L55" s="49"/>
      <c r="M55" s="49">
        <v>5910536</v>
      </c>
      <c r="N55" s="49">
        <v>162000</v>
      </c>
      <c r="O55" s="49"/>
      <c r="P55" s="49"/>
      <c r="Q55" s="49"/>
      <c r="R55" s="50">
        <v>4251322</v>
      </c>
      <c r="S55" s="50">
        <f t="shared" si="22"/>
        <v>10323858</v>
      </c>
      <c r="T55" s="126">
        <f t="shared" si="25"/>
        <v>0.9881721310219135</v>
      </c>
      <c r="U55" s="51">
        <f t="shared" si="23"/>
        <v>10384464</v>
      </c>
      <c r="V55" s="52"/>
    </row>
    <row r="56" spans="1:22" s="146" customFormat="1" ht="16.5" customHeight="1">
      <c r="A56" s="47" t="s">
        <v>40</v>
      </c>
      <c r="B56" s="48" t="s">
        <v>182</v>
      </c>
      <c r="C56" s="49">
        <f t="shared" si="26"/>
        <v>13356182</v>
      </c>
      <c r="D56" s="49">
        <v>12763597</v>
      </c>
      <c r="E56" s="49">
        <v>592585</v>
      </c>
      <c r="F56" s="49"/>
      <c r="G56" s="49"/>
      <c r="H56" s="49">
        <f t="shared" si="20"/>
        <v>13356182</v>
      </c>
      <c r="I56" s="49">
        <f t="shared" si="21"/>
        <v>3626292</v>
      </c>
      <c r="J56" s="49">
        <v>501431</v>
      </c>
      <c r="K56" s="49">
        <v>16358</v>
      </c>
      <c r="L56" s="49"/>
      <c r="M56" s="49">
        <v>2162522</v>
      </c>
      <c r="N56" s="49">
        <v>945981</v>
      </c>
      <c r="O56" s="49"/>
      <c r="P56" s="49"/>
      <c r="Q56" s="49"/>
      <c r="R56" s="50">
        <v>9729890</v>
      </c>
      <c r="S56" s="50">
        <f t="shared" si="22"/>
        <v>12838393</v>
      </c>
      <c r="T56" s="126">
        <f t="shared" si="25"/>
        <v>14.278745340970886</v>
      </c>
      <c r="U56" s="51">
        <f t="shared" si="23"/>
        <v>13356182</v>
      </c>
      <c r="V56" s="52"/>
    </row>
    <row r="57" spans="1:22" s="146" customFormat="1" ht="16.5" customHeight="1">
      <c r="A57" s="47" t="s">
        <v>11</v>
      </c>
      <c r="B57" s="48" t="s">
        <v>18</v>
      </c>
      <c r="C57" s="49">
        <f t="shared" si="26"/>
        <v>0</v>
      </c>
      <c r="D57" s="49"/>
      <c r="E57" s="49"/>
      <c r="F57" s="49"/>
      <c r="G57" s="49"/>
      <c r="H57" s="49">
        <f t="shared" si="20"/>
        <v>0</v>
      </c>
      <c r="I57" s="49">
        <f t="shared" si="21"/>
        <v>0</v>
      </c>
      <c r="J57" s="49"/>
      <c r="K57" s="49"/>
      <c r="L57" s="49"/>
      <c r="M57" s="49"/>
      <c r="N57" s="49"/>
      <c r="O57" s="49"/>
      <c r="P57" s="49"/>
      <c r="Q57" s="49"/>
      <c r="R57" s="50"/>
      <c r="S57" s="50">
        <f t="shared" si="22"/>
        <v>0</v>
      </c>
      <c r="T57" s="126"/>
      <c r="U57" s="51">
        <f t="shared" si="23"/>
        <v>0</v>
      </c>
      <c r="V57" s="52"/>
    </row>
    <row r="58" spans="1:22" s="145" customFormat="1" ht="16.5" customHeight="1">
      <c r="A58" s="136" t="s">
        <v>98</v>
      </c>
      <c r="B58" s="137" t="s">
        <v>99</v>
      </c>
      <c r="C58" s="138">
        <f>SUM(C59:C67)</f>
        <v>118369469</v>
      </c>
      <c r="D58" s="138">
        <f>SUM(D59:D67)</f>
        <v>99696725</v>
      </c>
      <c r="E58" s="138">
        <f>SUM(E59:E67)</f>
        <v>18672744</v>
      </c>
      <c r="F58" s="138">
        <f>SUM(F59:F67)</f>
        <v>68358</v>
      </c>
      <c r="G58" s="138">
        <f>SUM(G59:G67)</f>
        <v>0</v>
      </c>
      <c r="H58" s="138">
        <f t="shared" si="20"/>
        <v>118301111</v>
      </c>
      <c r="I58" s="138">
        <f t="shared" si="21"/>
        <v>88371705</v>
      </c>
      <c r="J58" s="138">
        <f aca="true" t="shared" si="27" ref="J58:R58">SUM(J59:J67)</f>
        <v>3885306</v>
      </c>
      <c r="K58" s="138">
        <f t="shared" si="27"/>
        <v>198835</v>
      </c>
      <c r="L58" s="138">
        <f t="shared" si="27"/>
        <v>0</v>
      </c>
      <c r="M58" s="138">
        <f t="shared" si="27"/>
        <v>80513151</v>
      </c>
      <c r="N58" s="138">
        <f t="shared" si="27"/>
        <v>1290574</v>
      </c>
      <c r="O58" s="138">
        <f t="shared" si="27"/>
        <v>302623</v>
      </c>
      <c r="P58" s="138">
        <f t="shared" si="27"/>
        <v>0</v>
      </c>
      <c r="Q58" s="138">
        <f t="shared" si="27"/>
        <v>2181216</v>
      </c>
      <c r="R58" s="138">
        <f t="shared" si="27"/>
        <v>29929406</v>
      </c>
      <c r="S58" s="139">
        <f t="shared" si="22"/>
        <v>114216970</v>
      </c>
      <c r="T58" s="140">
        <f t="shared" si="25"/>
        <v>4.621548265929689</v>
      </c>
      <c r="U58" s="141">
        <f t="shared" si="23"/>
        <v>118369469</v>
      </c>
      <c r="V58" s="142"/>
    </row>
    <row r="59" spans="1:22" s="146" customFormat="1" ht="16.5" customHeight="1">
      <c r="A59" s="47">
        <v>1</v>
      </c>
      <c r="B59" s="48" t="s">
        <v>188</v>
      </c>
      <c r="C59" s="49">
        <f aca="true" t="shared" si="28" ref="C59:C67">SUM(D59:E59)</f>
        <v>6167888</v>
      </c>
      <c r="D59" s="49">
        <v>3250712</v>
      </c>
      <c r="E59" s="49">
        <v>2917176</v>
      </c>
      <c r="F59" s="49">
        <v>0</v>
      </c>
      <c r="G59" s="49"/>
      <c r="H59" s="49">
        <f t="shared" si="20"/>
        <v>6167888</v>
      </c>
      <c r="I59" s="49">
        <f t="shared" si="21"/>
        <v>4906213</v>
      </c>
      <c r="J59" s="49">
        <v>629376</v>
      </c>
      <c r="K59" s="49">
        <v>0</v>
      </c>
      <c r="L59" s="49">
        <v>0</v>
      </c>
      <c r="M59" s="49">
        <v>3479153</v>
      </c>
      <c r="N59" s="49">
        <v>797684</v>
      </c>
      <c r="O59" s="49">
        <v>0</v>
      </c>
      <c r="P59" s="49">
        <v>0</v>
      </c>
      <c r="Q59" s="49">
        <v>0</v>
      </c>
      <c r="R59" s="50">
        <v>1261675</v>
      </c>
      <c r="S59" s="50">
        <f t="shared" si="22"/>
        <v>5538512</v>
      </c>
      <c r="T59" s="126">
        <f t="shared" si="25"/>
        <v>12.828142602043572</v>
      </c>
      <c r="U59" s="51">
        <f t="shared" si="23"/>
        <v>6167888</v>
      </c>
      <c r="V59" s="52"/>
    </row>
    <row r="60" spans="1:22" s="146" customFormat="1" ht="16.5" customHeight="1">
      <c r="A60" s="47">
        <v>2</v>
      </c>
      <c r="B60" s="48" t="s">
        <v>173</v>
      </c>
      <c r="C60" s="49">
        <f t="shared" si="28"/>
        <v>4011144</v>
      </c>
      <c r="D60" s="49">
        <v>3121937</v>
      </c>
      <c r="E60" s="49">
        <v>889207</v>
      </c>
      <c r="F60" s="49">
        <v>0</v>
      </c>
      <c r="G60" s="49"/>
      <c r="H60" s="49">
        <f t="shared" si="20"/>
        <v>4011144</v>
      </c>
      <c r="I60" s="49">
        <f t="shared" si="21"/>
        <v>3103708</v>
      </c>
      <c r="J60" s="49">
        <v>532373</v>
      </c>
      <c r="K60" s="49">
        <v>0</v>
      </c>
      <c r="L60" s="49">
        <v>0</v>
      </c>
      <c r="M60" s="49">
        <v>2329176</v>
      </c>
      <c r="N60" s="49">
        <v>242159</v>
      </c>
      <c r="O60" s="49">
        <v>0</v>
      </c>
      <c r="P60" s="49">
        <v>0</v>
      </c>
      <c r="Q60" s="49">
        <v>0</v>
      </c>
      <c r="R60" s="50">
        <v>907436</v>
      </c>
      <c r="S60" s="50">
        <f t="shared" si="22"/>
        <v>3478771</v>
      </c>
      <c r="T60" s="126">
        <f t="shared" si="25"/>
        <v>17.15280561186813</v>
      </c>
      <c r="U60" s="51">
        <f t="shared" si="23"/>
        <v>4011144</v>
      </c>
      <c r="V60" s="52"/>
    </row>
    <row r="61" spans="1:22" s="146" customFormat="1" ht="16.5" customHeight="1">
      <c r="A61" s="47">
        <v>3</v>
      </c>
      <c r="B61" s="48" t="s">
        <v>174</v>
      </c>
      <c r="C61" s="49">
        <f>SUM(D61:E61)</f>
        <v>22387466</v>
      </c>
      <c r="D61" s="49">
        <v>19035653</v>
      </c>
      <c r="E61" s="49">
        <v>3351813</v>
      </c>
      <c r="F61" s="49">
        <v>0</v>
      </c>
      <c r="G61" s="49"/>
      <c r="H61" s="49">
        <f>SUM(J61:R61)</f>
        <v>22387466</v>
      </c>
      <c r="I61" s="49">
        <f>SUM(J61:Q61)</f>
        <v>17566314</v>
      </c>
      <c r="J61" s="49">
        <v>848093</v>
      </c>
      <c r="K61" s="49">
        <v>0</v>
      </c>
      <c r="L61" s="49">
        <v>0</v>
      </c>
      <c r="M61" s="49">
        <v>16219214</v>
      </c>
      <c r="N61" s="49">
        <v>200000</v>
      </c>
      <c r="O61" s="49">
        <v>299007</v>
      </c>
      <c r="P61" s="49">
        <v>0</v>
      </c>
      <c r="Q61" s="49">
        <v>0</v>
      </c>
      <c r="R61" s="50">
        <v>4821152</v>
      </c>
      <c r="S61" s="50">
        <f>SUM(M61:R61)</f>
        <v>21539373</v>
      </c>
      <c r="T61" s="126">
        <f>(K61+L61+J61)/I61*100</f>
        <v>4.827950815407262</v>
      </c>
      <c r="U61" s="51">
        <f>SUM(F61:H61)</f>
        <v>22387466</v>
      </c>
      <c r="V61" s="52"/>
    </row>
    <row r="62" spans="1:22" s="146" customFormat="1" ht="16.5" customHeight="1">
      <c r="A62" s="47">
        <v>4</v>
      </c>
      <c r="B62" s="55" t="s">
        <v>176</v>
      </c>
      <c r="C62" s="49">
        <f t="shared" si="28"/>
        <v>5188530</v>
      </c>
      <c r="D62" s="49">
        <v>2492534</v>
      </c>
      <c r="E62" s="49">
        <v>2695996</v>
      </c>
      <c r="F62" s="49">
        <v>68358</v>
      </c>
      <c r="G62" s="49"/>
      <c r="H62" s="49">
        <f t="shared" si="20"/>
        <v>5120172</v>
      </c>
      <c r="I62" s="49">
        <f t="shared" si="21"/>
        <v>3796867</v>
      </c>
      <c r="J62" s="49">
        <v>338308</v>
      </c>
      <c r="K62" s="49">
        <v>3000</v>
      </c>
      <c r="L62" s="49">
        <v>0</v>
      </c>
      <c r="M62" s="49">
        <v>3455559</v>
      </c>
      <c r="N62" s="49">
        <v>0</v>
      </c>
      <c r="O62" s="49">
        <v>0</v>
      </c>
      <c r="P62" s="49">
        <v>0</v>
      </c>
      <c r="Q62" s="49">
        <v>0</v>
      </c>
      <c r="R62" s="50">
        <v>1323305</v>
      </c>
      <c r="S62" s="50">
        <f t="shared" si="22"/>
        <v>4778864</v>
      </c>
      <c r="T62" s="126">
        <f t="shared" si="25"/>
        <v>8.989200833213278</v>
      </c>
      <c r="U62" s="51">
        <f t="shared" si="23"/>
        <v>5188530</v>
      </c>
      <c r="V62" s="52"/>
    </row>
    <row r="63" spans="1:22" s="146" customFormat="1" ht="16.5" customHeight="1">
      <c r="A63" s="47">
        <v>5</v>
      </c>
      <c r="B63" s="55" t="s">
        <v>177</v>
      </c>
      <c r="C63" s="49">
        <f t="shared" si="28"/>
        <v>20679302</v>
      </c>
      <c r="D63" s="49">
        <v>12895910</v>
      </c>
      <c r="E63" s="49">
        <v>7783392</v>
      </c>
      <c r="F63" s="49">
        <v>0</v>
      </c>
      <c r="G63" s="49"/>
      <c r="H63" s="49">
        <f t="shared" si="20"/>
        <v>20679302</v>
      </c>
      <c r="I63" s="49">
        <f t="shared" si="21"/>
        <v>14659324</v>
      </c>
      <c r="J63" s="49">
        <v>343090</v>
      </c>
      <c r="K63" s="49">
        <v>56607</v>
      </c>
      <c r="L63" s="49">
        <v>0</v>
      </c>
      <c r="M63" s="49">
        <v>14259627</v>
      </c>
      <c r="N63" s="49">
        <v>0</v>
      </c>
      <c r="O63" s="49">
        <v>0</v>
      </c>
      <c r="P63" s="49">
        <v>0</v>
      </c>
      <c r="Q63" s="49">
        <v>0</v>
      </c>
      <c r="R63" s="50">
        <v>6019978</v>
      </c>
      <c r="S63" s="50">
        <f t="shared" si="22"/>
        <v>20279605</v>
      </c>
      <c r="T63" s="126">
        <f t="shared" si="25"/>
        <v>2.7265718391925846</v>
      </c>
      <c r="U63" s="51">
        <f t="shared" si="23"/>
        <v>20679302</v>
      </c>
      <c r="V63" s="52"/>
    </row>
    <row r="64" spans="1:22" s="146" customFormat="1" ht="16.5" customHeight="1">
      <c r="A64" s="47">
        <v>6</v>
      </c>
      <c r="B64" s="55" t="s">
        <v>186</v>
      </c>
      <c r="C64" s="49">
        <f t="shared" si="28"/>
        <v>23366459</v>
      </c>
      <c r="D64" s="49">
        <v>22484241</v>
      </c>
      <c r="E64" s="49">
        <v>882218</v>
      </c>
      <c r="F64" s="49">
        <v>0</v>
      </c>
      <c r="G64" s="49"/>
      <c r="H64" s="49">
        <f t="shared" si="20"/>
        <v>23366459</v>
      </c>
      <c r="I64" s="49">
        <f t="shared" si="21"/>
        <v>8886293</v>
      </c>
      <c r="J64" s="49">
        <v>286383</v>
      </c>
      <c r="K64" s="49">
        <v>119428</v>
      </c>
      <c r="L64" s="49">
        <v>0</v>
      </c>
      <c r="M64" s="49">
        <v>8285671</v>
      </c>
      <c r="N64" s="49">
        <v>1</v>
      </c>
      <c r="O64" s="49">
        <v>3616</v>
      </c>
      <c r="P64" s="49">
        <v>0</v>
      </c>
      <c r="Q64" s="49">
        <v>191194</v>
      </c>
      <c r="R64" s="50">
        <v>14480166</v>
      </c>
      <c r="S64" s="50">
        <f t="shared" si="22"/>
        <v>22960648</v>
      </c>
      <c r="T64" s="126">
        <f t="shared" si="25"/>
        <v>4.566707399812272</v>
      </c>
      <c r="U64" s="51">
        <f t="shared" si="23"/>
        <v>23366459</v>
      </c>
      <c r="V64" s="52"/>
    </row>
    <row r="65" spans="1:22" s="146" customFormat="1" ht="16.5" customHeight="1">
      <c r="A65" s="47">
        <v>7</v>
      </c>
      <c r="B65" s="55" t="s">
        <v>163</v>
      </c>
      <c r="C65" s="49">
        <f t="shared" si="28"/>
        <v>36515637</v>
      </c>
      <c r="D65" s="49">
        <v>36383366</v>
      </c>
      <c r="E65" s="49">
        <v>132271</v>
      </c>
      <c r="F65" s="49">
        <v>0</v>
      </c>
      <c r="G65" s="49"/>
      <c r="H65" s="49">
        <f t="shared" si="20"/>
        <v>36515637</v>
      </c>
      <c r="I65" s="49">
        <f t="shared" si="21"/>
        <v>35399943</v>
      </c>
      <c r="J65" s="49">
        <v>887012</v>
      </c>
      <c r="K65" s="49">
        <v>19800</v>
      </c>
      <c r="L65" s="49">
        <v>0</v>
      </c>
      <c r="M65" s="49">
        <v>32452379</v>
      </c>
      <c r="N65" s="49">
        <v>50730</v>
      </c>
      <c r="O65" s="49">
        <v>0</v>
      </c>
      <c r="P65" s="49">
        <v>0</v>
      </c>
      <c r="Q65" s="49">
        <v>1990022</v>
      </c>
      <c r="R65" s="50">
        <v>1115694</v>
      </c>
      <c r="S65" s="50">
        <f t="shared" si="22"/>
        <v>35608825</v>
      </c>
      <c r="T65" s="126">
        <f t="shared" si="25"/>
        <v>2.5616199438513223</v>
      </c>
      <c r="U65" s="51">
        <f t="shared" si="23"/>
        <v>36515637</v>
      </c>
      <c r="V65" s="52"/>
    </row>
    <row r="66" spans="1:22" s="146" customFormat="1" ht="17.25" customHeight="1">
      <c r="A66" s="98">
        <v>8</v>
      </c>
      <c r="B66" s="48" t="s">
        <v>175</v>
      </c>
      <c r="C66" s="49">
        <f t="shared" si="28"/>
        <v>53043</v>
      </c>
      <c r="D66" s="49">
        <v>32372</v>
      </c>
      <c r="E66" s="49">
        <v>20671</v>
      </c>
      <c r="F66" s="49">
        <v>0</v>
      </c>
      <c r="G66" s="49"/>
      <c r="H66" s="49">
        <f t="shared" si="20"/>
        <v>53043</v>
      </c>
      <c r="I66" s="49">
        <f t="shared" si="21"/>
        <v>53043</v>
      </c>
      <c r="J66" s="49">
        <v>20671</v>
      </c>
      <c r="K66" s="49">
        <v>0</v>
      </c>
      <c r="L66" s="49">
        <v>0</v>
      </c>
      <c r="M66" s="49">
        <v>32372</v>
      </c>
      <c r="N66" s="49">
        <v>0</v>
      </c>
      <c r="O66" s="49">
        <v>0</v>
      </c>
      <c r="P66" s="49">
        <v>0</v>
      </c>
      <c r="Q66" s="49">
        <v>0</v>
      </c>
      <c r="R66" s="50">
        <v>0</v>
      </c>
      <c r="S66" s="50">
        <f t="shared" si="22"/>
        <v>32372</v>
      </c>
      <c r="T66" s="126">
        <f t="shared" si="25"/>
        <v>38.9702694040684</v>
      </c>
      <c r="U66" s="51">
        <f t="shared" si="23"/>
        <v>53043</v>
      </c>
      <c r="V66" s="52"/>
    </row>
    <row r="67" spans="1:22" s="146" customFormat="1" ht="17.25" customHeight="1">
      <c r="A67" s="47" t="s">
        <v>11</v>
      </c>
      <c r="B67" s="48" t="s">
        <v>18</v>
      </c>
      <c r="C67" s="49">
        <f t="shared" si="28"/>
        <v>0</v>
      </c>
      <c r="D67" s="49"/>
      <c r="E67" s="49"/>
      <c r="F67" s="49"/>
      <c r="G67" s="49"/>
      <c r="H67" s="49">
        <f t="shared" si="20"/>
        <v>0</v>
      </c>
      <c r="I67" s="49">
        <f t="shared" si="21"/>
        <v>0</v>
      </c>
      <c r="J67" s="49"/>
      <c r="K67" s="49"/>
      <c r="L67" s="49"/>
      <c r="M67" s="49"/>
      <c r="N67" s="49"/>
      <c r="O67" s="49"/>
      <c r="P67" s="49"/>
      <c r="Q67" s="49"/>
      <c r="R67" s="50"/>
      <c r="S67" s="50">
        <f t="shared" si="22"/>
        <v>0</v>
      </c>
      <c r="T67" s="126"/>
      <c r="U67" s="51">
        <f t="shared" si="23"/>
        <v>0</v>
      </c>
      <c r="V67" s="52"/>
    </row>
    <row r="68" spans="1:22" s="145" customFormat="1" ht="16.5" customHeight="1">
      <c r="A68" s="136" t="s">
        <v>100</v>
      </c>
      <c r="B68" s="137" t="s">
        <v>101</v>
      </c>
      <c r="C68" s="138">
        <f>SUM(C69:C77)</f>
        <v>74933224</v>
      </c>
      <c r="D68" s="138">
        <f>SUM(D69:D77)</f>
        <v>71448221</v>
      </c>
      <c r="E68" s="138">
        <f>SUM(E69:E77)</f>
        <v>3485003</v>
      </c>
      <c r="F68" s="138">
        <f>SUM(F69:F77)</f>
        <v>6868563</v>
      </c>
      <c r="G68" s="138">
        <f>SUM(G69:G77)</f>
        <v>0</v>
      </c>
      <c r="H68" s="138">
        <f t="shared" si="20"/>
        <v>68064661</v>
      </c>
      <c r="I68" s="138">
        <f t="shared" si="21"/>
        <v>27356945</v>
      </c>
      <c r="J68" s="138">
        <f aca="true" t="shared" si="29" ref="J68:R68">SUM(J69:J77)</f>
        <v>1990783</v>
      </c>
      <c r="K68" s="138">
        <f t="shared" si="29"/>
        <v>875259</v>
      </c>
      <c r="L68" s="138">
        <f t="shared" si="29"/>
        <v>0</v>
      </c>
      <c r="M68" s="138">
        <f t="shared" si="29"/>
        <v>24470903</v>
      </c>
      <c r="N68" s="138">
        <f t="shared" si="29"/>
        <v>20000</v>
      </c>
      <c r="O68" s="138">
        <f t="shared" si="29"/>
        <v>0</v>
      </c>
      <c r="P68" s="138">
        <f t="shared" si="29"/>
        <v>0</v>
      </c>
      <c r="Q68" s="138">
        <f t="shared" si="29"/>
        <v>0</v>
      </c>
      <c r="R68" s="138">
        <f t="shared" si="29"/>
        <v>40707716</v>
      </c>
      <c r="S68" s="139">
        <f t="shared" si="22"/>
        <v>65198619</v>
      </c>
      <c r="T68" s="140">
        <f t="shared" si="25"/>
        <v>10.476469503447845</v>
      </c>
      <c r="U68" s="141">
        <f t="shared" si="23"/>
        <v>74933224</v>
      </c>
      <c r="V68" s="142"/>
    </row>
    <row r="69" spans="1:22" s="146" customFormat="1" ht="16.5" customHeight="1">
      <c r="A69" s="47" t="s">
        <v>26</v>
      </c>
      <c r="B69" s="48" t="s">
        <v>133</v>
      </c>
      <c r="C69" s="49">
        <f aca="true" t="shared" si="30" ref="C69:C77">SUM(D69:E69)</f>
        <v>4610432</v>
      </c>
      <c r="D69" s="49">
        <v>4098695</v>
      </c>
      <c r="E69" s="49">
        <v>511737</v>
      </c>
      <c r="F69" s="49">
        <v>0</v>
      </c>
      <c r="G69" s="49"/>
      <c r="H69" s="49">
        <f aca="true" t="shared" si="31" ref="H69:H94">SUM(J69:R69)</f>
        <v>4610432</v>
      </c>
      <c r="I69" s="49">
        <f aca="true" t="shared" si="32" ref="I69:I94">SUM(J69:Q69)</f>
        <v>2764942</v>
      </c>
      <c r="J69" s="49">
        <v>347460</v>
      </c>
      <c r="K69" s="49">
        <v>46050</v>
      </c>
      <c r="L69" s="49">
        <v>0</v>
      </c>
      <c r="M69" s="49">
        <v>2371432</v>
      </c>
      <c r="N69" s="49">
        <v>0</v>
      </c>
      <c r="O69" s="49">
        <v>0</v>
      </c>
      <c r="P69" s="49">
        <v>0</v>
      </c>
      <c r="Q69" s="49">
        <v>0</v>
      </c>
      <c r="R69" s="50">
        <v>1845490</v>
      </c>
      <c r="S69" s="50">
        <f aca="true" t="shared" si="33" ref="S69:S94">SUM(M69:R69)</f>
        <v>4216922</v>
      </c>
      <c r="T69" s="126">
        <f aca="true" t="shared" si="34" ref="T69:T94">(K69+L69+J69)/I69*100</f>
        <v>14.232124941499677</v>
      </c>
      <c r="U69" s="51">
        <f aca="true" t="shared" si="35" ref="U69:U94">SUM(F69:H69)</f>
        <v>4610432</v>
      </c>
      <c r="V69" s="52"/>
    </row>
    <row r="70" spans="1:22" s="146" customFormat="1" ht="16.5" customHeight="1">
      <c r="A70" s="47" t="s">
        <v>27</v>
      </c>
      <c r="B70" s="48" t="s">
        <v>134</v>
      </c>
      <c r="C70" s="49">
        <f t="shared" si="30"/>
        <v>19145278</v>
      </c>
      <c r="D70" s="49">
        <v>18917803</v>
      </c>
      <c r="E70" s="49">
        <v>227475</v>
      </c>
      <c r="F70" s="49">
        <v>0</v>
      </c>
      <c r="G70" s="49"/>
      <c r="H70" s="49">
        <f t="shared" si="31"/>
        <v>19145278</v>
      </c>
      <c r="I70" s="49">
        <f t="shared" si="32"/>
        <v>4024273</v>
      </c>
      <c r="J70" s="49">
        <v>109992</v>
      </c>
      <c r="K70" s="49">
        <v>323125</v>
      </c>
      <c r="L70" s="49">
        <v>0</v>
      </c>
      <c r="M70" s="49">
        <v>3591156</v>
      </c>
      <c r="N70" s="49">
        <v>0</v>
      </c>
      <c r="O70" s="49">
        <v>0</v>
      </c>
      <c r="P70" s="49">
        <v>0</v>
      </c>
      <c r="Q70" s="49">
        <v>0</v>
      </c>
      <c r="R70" s="50">
        <v>15121005</v>
      </c>
      <c r="S70" s="50">
        <f t="shared" si="33"/>
        <v>18712161</v>
      </c>
      <c r="T70" s="126">
        <f t="shared" si="34"/>
        <v>10.76261476296464</v>
      </c>
      <c r="U70" s="51">
        <f t="shared" si="35"/>
        <v>19145278</v>
      </c>
      <c r="V70" s="52"/>
    </row>
    <row r="71" spans="1:22" s="146" customFormat="1" ht="16.5" customHeight="1">
      <c r="A71" s="47" t="s">
        <v>28</v>
      </c>
      <c r="B71" s="48" t="s">
        <v>135</v>
      </c>
      <c r="C71" s="49">
        <f t="shared" si="30"/>
        <v>5680151</v>
      </c>
      <c r="D71" s="49">
        <v>4811088</v>
      </c>
      <c r="E71" s="49">
        <v>869063</v>
      </c>
      <c r="F71" s="49">
        <v>0</v>
      </c>
      <c r="G71" s="49"/>
      <c r="H71" s="49">
        <f t="shared" si="31"/>
        <v>5680151</v>
      </c>
      <c r="I71" s="49">
        <f t="shared" si="32"/>
        <v>2127559</v>
      </c>
      <c r="J71" s="49">
        <v>442251</v>
      </c>
      <c r="K71" s="49">
        <v>291796</v>
      </c>
      <c r="L71" s="49">
        <v>0</v>
      </c>
      <c r="M71" s="49">
        <v>1393512</v>
      </c>
      <c r="N71" s="49">
        <v>0</v>
      </c>
      <c r="O71" s="49">
        <v>0</v>
      </c>
      <c r="P71" s="49">
        <v>0</v>
      </c>
      <c r="Q71" s="49">
        <v>0</v>
      </c>
      <c r="R71" s="50">
        <v>3552592</v>
      </c>
      <c r="S71" s="50">
        <f t="shared" si="33"/>
        <v>4946104</v>
      </c>
      <c r="T71" s="126">
        <f t="shared" si="34"/>
        <v>34.50183990197216</v>
      </c>
      <c r="U71" s="51">
        <f t="shared" si="35"/>
        <v>5680151</v>
      </c>
      <c r="V71" s="52"/>
    </row>
    <row r="72" spans="1:22" s="146" customFormat="1" ht="16.5" customHeight="1">
      <c r="A72" s="47" t="s">
        <v>39</v>
      </c>
      <c r="B72" s="48" t="s">
        <v>136</v>
      </c>
      <c r="C72" s="49">
        <f t="shared" si="30"/>
        <v>16905083</v>
      </c>
      <c r="D72" s="49">
        <v>16282265</v>
      </c>
      <c r="E72" s="49">
        <v>622818</v>
      </c>
      <c r="F72" s="49">
        <v>0</v>
      </c>
      <c r="G72" s="49"/>
      <c r="H72" s="49">
        <f t="shared" si="31"/>
        <v>16905083</v>
      </c>
      <c r="I72" s="49">
        <f t="shared" si="32"/>
        <v>6779261</v>
      </c>
      <c r="J72" s="49">
        <v>255025</v>
      </c>
      <c r="K72" s="49">
        <v>136597</v>
      </c>
      <c r="L72" s="49">
        <v>0</v>
      </c>
      <c r="M72" s="49">
        <v>6387639</v>
      </c>
      <c r="N72" s="49">
        <v>0</v>
      </c>
      <c r="O72" s="49">
        <v>0</v>
      </c>
      <c r="P72" s="49">
        <v>0</v>
      </c>
      <c r="Q72" s="49">
        <v>0</v>
      </c>
      <c r="R72" s="50">
        <v>10125822</v>
      </c>
      <c r="S72" s="50">
        <f t="shared" si="33"/>
        <v>16513461</v>
      </c>
      <c r="T72" s="126">
        <f t="shared" si="34"/>
        <v>5.7767653435971855</v>
      </c>
      <c r="U72" s="51">
        <f t="shared" si="35"/>
        <v>16905083</v>
      </c>
      <c r="V72" s="52"/>
    </row>
    <row r="73" spans="1:22" s="146" customFormat="1" ht="16.5" customHeight="1">
      <c r="A73" s="47" t="s">
        <v>40</v>
      </c>
      <c r="B73" s="48" t="s">
        <v>137</v>
      </c>
      <c r="C73" s="49">
        <f t="shared" si="30"/>
        <v>12140064</v>
      </c>
      <c r="D73" s="49">
        <v>11565045</v>
      </c>
      <c r="E73" s="49">
        <v>575019</v>
      </c>
      <c r="F73" s="49">
        <v>0</v>
      </c>
      <c r="G73" s="49"/>
      <c r="H73" s="49">
        <f t="shared" si="31"/>
        <v>12140064</v>
      </c>
      <c r="I73" s="49">
        <f t="shared" si="32"/>
        <v>9187768</v>
      </c>
      <c r="J73" s="49">
        <v>249463</v>
      </c>
      <c r="K73" s="49">
        <v>0</v>
      </c>
      <c r="L73" s="49">
        <v>0</v>
      </c>
      <c r="M73" s="49">
        <v>8938305</v>
      </c>
      <c r="N73" s="49">
        <v>0</v>
      </c>
      <c r="O73" s="49">
        <v>0</v>
      </c>
      <c r="P73" s="49">
        <v>0</v>
      </c>
      <c r="Q73" s="49">
        <v>0</v>
      </c>
      <c r="R73" s="50">
        <v>2952296</v>
      </c>
      <c r="S73" s="50">
        <f t="shared" si="33"/>
        <v>11890601</v>
      </c>
      <c r="T73" s="126">
        <f t="shared" si="34"/>
        <v>2.715164335886583</v>
      </c>
      <c r="U73" s="51">
        <f t="shared" si="35"/>
        <v>12140064</v>
      </c>
      <c r="V73" s="52"/>
    </row>
    <row r="74" spans="1:22" s="146" customFormat="1" ht="16.5" customHeight="1">
      <c r="A74" s="47" t="s">
        <v>41</v>
      </c>
      <c r="B74" s="48" t="s">
        <v>138</v>
      </c>
      <c r="C74" s="49">
        <f t="shared" si="30"/>
        <v>16448756</v>
      </c>
      <c r="D74" s="49">
        <v>15773325</v>
      </c>
      <c r="E74" s="49">
        <v>675431</v>
      </c>
      <c r="F74" s="49">
        <v>6868563</v>
      </c>
      <c r="G74" s="49"/>
      <c r="H74" s="49">
        <f t="shared" si="31"/>
        <v>9580193</v>
      </c>
      <c r="I74" s="49">
        <f t="shared" si="32"/>
        <v>2469682</v>
      </c>
      <c r="J74" s="49">
        <v>583132</v>
      </c>
      <c r="K74" s="49">
        <v>77691</v>
      </c>
      <c r="L74" s="49">
        <v>0</v>
      </c>
      <c r="M74" s="49">
        <v>1788859</v>
      </c>
      <c r="N74" s="49">
        <v>20000</v>
      </c>
      <c r="O74" s="49">
        <v>0</v>
      </c>
      <c r="P74" s="49">
        <v>0</v>
      </c>
      <c r="Q74" s="49">
        <v>0</v>
      </c>
      <c r="R74" s="50">
        <v>7110511</v>
      </c>
      <c r="S74" s="50">
        <f t="shared" si="33"/>
        <v>8919370</v>
      </c>
      <c r="T74" s="126">
        <f t="shared" si="34"/>
        <v>26.75741249278247</v>
      </c>
      <c r="U74" s="51">
        <f t="shared" si="35"/>
        <v>16448756</v>
      </c>
      <c r="V74" s="52"/>
    </row>
    <row r="75" spans="1:22" s="146" customFormat="1" ht="16.5" customHeight="1">
      <c r="A75" s="47" t="s">
        <v>42</v>
      </c>
      <c r="B75" s="48" t="s">
        <v>155</v>
      </c>
      <c r="C75" s="49">
        <f t="shared" si="30"/>
        <v>3460</v>
      </c>
      <c r="D75" s="49">
        <v>0</v>
      </c>
      <c r="E75" s="49">
        <v>3460</v>
      </c>
      <c r="F75" s="49">
        <v>0</v>
      </c>
      <c r="G75" s="49"/>
      <c r="H75" s="49">
        <f t="shared" si="31"/>
        <v>3460</v>
      </c>
      <c r="I75" s="49">
        <f t="shared" si="32"/>
        <v>3460</v>
      </c>
      <c r="J75" s="49">
        <v>3460</v>
      </c>
      <c r="K75" s="49">
        <v>0</v>
      </c>
      <c r="L75" s="49">
        <v>0</v>
      </c>
      <c r="M75" s="49">
        <v>0</v>
      </c>
      <c r="N75" s="49">
        <v>0</v>
      </c>
      <c r="O75" s="49">
        <v>0</v>
      </c>
      <c r="P75" s="49">
        <v>0</v>
      </c>
      <c r="Q75" s="49">
        <v>0</v>
      </c>
      <c r="R75" s="50">
        <v>0</v>
      </c>
      <c r="S75" s="50">
        <f t="shared" si="33"/>
        <v>0</v>
      </c>
      <c r="T75" s="126">
        <f t="shared" si="34"/>
        <v>100</v>
      </c>
      <c r="U75" s="51">
        <f t="shared" si="35"/>
        <v>3460</v>
      </c>
      <c r="V75" s="52"/>
    </row>
    <row r="76" spans="1:22" s="146" customFormat="1" ht="16.5" customHeight="1">
      <c r="A76" s="47" t="s">
        <v>43</v>
      </c>
      <c r="B76" s="48" t="s">
        <v>185</v>
      </c>
      <c r="C76" s="49">
        <f t="shared" si="30"/>
        <v>0</v>
      </c>
      <c r="D76" s="49">
        <v>0</v>
      </c>
      <c r="E76" s="49">
        <v>0</v>
      </c>
      <c r="F76" s="49">
        <v>0</v>
      </c>
      <c r="G76" s="49"/>
      <c r="H76" s="49">
        <f>SUM(J76:R76)</f>
        <v>0</v>
      </c>
      <c r="I76" s="49">
        <f>SUM(J76:Q76)</f>
        <v>0</v>
      </c>
      <c r="J76" s="49">
        <v>0</v>
      </c>
      <c r="K76" s="49">
        <v>0</v>
      </c>
      <c r="L76" s="49">
        <v>0</v>
      </c>
      <c r="M76" s="49">
        <v>0</v>
      </c>
      <c r="N76" s="49">
        <v>0</v>
      </c>
      <c r="O76" s="49">
        <v>0</v>
      </c>
      <c r="P76" s="49">
        <v>0</v>
      </c>
      <c r="Q76" s="49">
        <v>0</v>
      </c>
      <c r="R76" s="50">
        <v>0</v>
      </c>
      <c r="S76" s="50">
        <f>SUM(M76:R76)</f>
        <v>0</v>
      </c>
      <c r="T76" s="126" t="e">
        <f>(K76+L76+J76)/I76*100</f>
        <v>#DIV/0!</v>
      </c>
      <c r="U76" s="51">
        <f>SUM(F76:H76)</f>
        <v>0</v>
      </c>
      <c r="V76" s="52"/>
    </row>
    <row r="77" spans="1:22" s="146" customFormat="1" ht="16.5" customHeight="1">
      <c r="A77" s="47" t="s">
        <v>11</v>
      </c>
      <c r="B77" s="48" t="s">
        <v>18</v>
      </c>
      <c r="C77" s="49">
        <f t="shared" si="30"/>
        <v>0</v>
      </c>
      <c r="D77" s="49"/>
      <c r="E77" s="49"/>
      <c r="F77" s="49"/>
      <c r="G77" s="49"/>
      <c r="H77" s="49">
        <f t="shared" si="31"/>
        <v>0</v>
      </c>
      <c r="I77" s="49">
        <f t="shared" si="32"/>
        <v>0</v>
      </c>
      <c r="J77" s="49"/>
      <c r="K77" s="49"/>
      <c r="L77" s="49"/>
      <c r="M77" s="49"/>
      <c r="N77" s="49"/>
      <c r="O77" s="49"/>
      <c r="P77" s="49"/>
      <c r="Q77" s="49"/>
      <c r="R77" s="50"/>
      <c r="S77" s="50">
        <f t="shared" si="33"/>
        <v>0</v>
      </c>
      <c r="T77" s="126"/>
      <c r="U77" s="51">
        <f t="shared" si="35"/>
        <v>0</v>
      </c>
      <c r="V77" s="52"/>
    </row>
    <row r="78" spans="1:22" s="145" customFormat="1" ht="16.5" customHeight="1">
      <c r="A78" s="136" t="s">
        <v>102</v>
      </c>
      <c r="B78" s="137" t="s">
        <v>103</v>
      </c>
      <c r="C78" s="138">
        <f>SUM(C79:C85)</f>
        <v>27737350</v>
      </c>
      <c r="D78" s="138">
        <f>SUM(D79:D85)</f>
        <v>19252470</v>
      </c>
      <c r="E78" s="138">
        <f>SUM(E79:E85)</f>
        <v>8484880</v>
      </c>
      <c r="F78" s="138">
        <f>SUM(F79:F85)</f>
        <v>0</v>
      </c>
      <c r="G78" s="138">
        <f>SUM(G79:G85)</f>
        <v>0</v>
      </c>
      <c r="H78" s="138">
        <f t="shared" si="31"/>
        <v>27737350</v>
      </c>
      <c r="I78" s="138">
        <f t="shared" si="32"/>
        <v>16895460</v>
      </c>
      <c r="J78" s="138">
        <f aca="true" t="shared" si="36" ref="J78:R78">SUM(J79:J85)</f>
        <v>1281377</v>
      </c>
      <c r="K78" s="138">
        <f t="shared" si="36"/>
        <v>98265</v>
      </c>
      <c r="L78" s="138">
        <f t="shared" si="36"/>
        <v>0</v>
      </c>
      <c r="M78" s="138">
        <f t="shared" si="36"/>
        <v>14388518</v>
      </c>
      <c r="N78" s="138">
        <f t="shared" si="36"/>
        <v>300000</v>
      </c>
      <c r="O78" s="138">
        <f t="shared" si="36"/>
        <v>827300</v>
      </c>
      <c r="P78" s="138">
        <f t="shared" si="36"/>
        <v>0</v>
      </c>
      <c r="Q78" s="138">
        <f t="shared" si="36"/>
        <v>0</v>
      </c>
      <c r="R78" s="138">
        <f t="shared" si="36"/>
        <v>10841890</v>
      </c>
      <c r="S78" s="139">
        <f t="shared" si="33"/>
        <v>26357708</v>
      </c>
      <c r="T78" s="140">
        <f t="shared" si="34"/>
        <v>8.165755771076965</v>
      </c>
      <c r="U78" s="141">
        <f t="shared" si="35"/>
        <v>27737350</v>
      </c>
      <c r="V78" s="142"/>
    </row>
    <row r="79" spans="1:22" s="146" customFormat="1" ht="16.5" customHeight="1">
      <c r="A79" s="47" t="s">
        <v>26</v>
      </c>
      <c r="B79" s="48" t="s">
        <v>132</v>
      </c>
      <c r="C79" s="49">
        <f aca="true" t="shared" si="37" ref="C79:C85">SUM(D79:E79)</f>
        <v>6048605</v>
      </c>
      <c r="D79" s="49">
        <v>4050297</v>
      </c>
      <c r="E79" s="49">
        <v>1998308</v>
      </c>
      <c r="F79" s="49">
        <v>0</v>
      </c>
      <c r="G79" s="49">
        <v>0</v>
      </c>
      <c r="H79" s="49">
        <f t="shared" si="31"/>
        <v>6048605</v>
      </c>
      <c r="I79" s="49">
        <f t="shared" si="32"/>
        <v>4599715</v>
      </c>
      <c r="J79" s="49">
        <v>147855</v>
      </c>
      <c r="K79" s="49">
        <v>4350</v>
      </c>
      <c r="L79" s="49">
        <v>0</v>
      </c>
      <c r="M79" s="49">
        <v>3620210</v>
      </c>
      <c r="N79" s="49">
        <v>0</v>
      </c>
      <c r="O79" s="49">
        <v>827300</v>
      </c>
      <c r="P79" s="49">
        <v>0</v>
      </c>
      <c r="Q79" s="49">
        <v>0</v>
      </c>
      <c r="R79" s="50">
        <v>1448890</v>
      </c>
      <c r="S79" s="50">
        <f t="shared" si="33"/>
        <v>5896400</v>
      </c>
      <c r="T79" s="126">
        <f t="shared" si="34"/>
        <v>3.309009362536592</v>
      </c>
      <c r="U79" s="51">
        <f t="shared" si="35"/>
        <v>6048605</v>
      </c>
      <c r="V79" s="52"/>
    </row>
    <row r="80" spans="1:22" s="146" customFormat="1" ht="16.5" customHeight="1">
      <c r="A80" s="47" t="s">
        <v>27</v>
      </c>
      <c r="B80" s="48" t="s">
        <v>129</v>
      </c>
      <c r="C80" s="49">
        <f t="shared" si="37"/>
        <v>7852799</v>
      </c>
      <c r="D80" s="49">
        <v>4578476</v>
      </c>
      <c r="E80" s="49">
        <v>3274323</v>
      </c>
      <c r="F80" s="49">
        <v>0</v>
      </c>
      <c r="G80" s="49"/>
      <c r="H80" s="49">
        <f t="shared" si="31"/>
        <v>7852799</v>
      </c>
      <c r="I80" s="49">
        <f t="shared" si="32"/>
        <v>4363271</v>
      </c>
      <c r="J80" s="49">
        <v>191369</v>
      </c>
      <c r="K80" s="49">
        <v>5000</v>
      </c>
      <c r="L80" s="49"/>
      <c r="M80" s="49">
        <v>4166902</v>
      </c>
      <c r="N80" s="49"/>
      <c r="O80" s="49"/>
      <c r="P80" s="49"/>
      <c r="Q80" s="49"/>
      <c r="R80" s="50">
        <v>3489528</v>
      </c>
      <c r="S80" s="50">
        <f t="shared" si="33"/>
        <v>7656430</v>
      </c>
      <c r="T80" s="126">
        <f t="shared" si="34"/>
        <v>4.50049973975946</v>
      </c>
      <c r="U80" s="51">
        <f t="shared" si="35"/>
        <v>7852799</v>
      </c>
      <c r="V80" s="52"/>
    </row>
    <row r="81" spans="1:22" s="146" customFormat="1" ht="16.5" customHeight="1">
      <c r="A81" s="47" t="s">
        <v>28</v>
      </c>
      <c r="B81" s="48" t="s">
        <v>128</v>
      </c>
      <c r="C81" s="49">
        <f t="shared" si="37"/>
        <v>3516826</v>
      </c>
      <c r="D81" s="49">
        <v>2861549</v>
      </c>
      <c r="E81" s="49">
        <v>655277</v>
      </c>
      <c r="F81" s="49">
        <v>0</v>
      </c>
      <c r="G81" s="49">
        <v>0</v>
      </c>
      <c r="H81" s="49">
        <f t="shared" si="31"/>
        <v>3516826</v>
      </c>
      <c r="I81" s="49">
        <f t="shared" si="32"/>
        <v>1561319</v>
      </c>
      <c r="J81" s="49">
        <v>234480</v>
      </c>
      <c r="K81" s="49">
        <v>87426</v>
      </c>
      <c r="L81" s="49">
        <v>0</v>
      </c>
      <c r="M81" s="49">
        <v>939413</v>
      </c>
      <c r="N81" s="49">
        <v>300000</v>
      </c>
      <c r="O81" s="49"/>
      <c r="P81" s="49"/>
      <c r="Q81" s="49"/>
      <c r="R81" s="50">
        <v>1955507</v>
      </c>
      <c r="S81" s="50">
        <f t="shared" si="33"/>
        <v>3194920</v>
      </c>
      <c r="T81" s="126">
        <f t="shared" si="34"/>
        <v>20.61756758228139</v>
      </c>
      <c r="U81" s="51">
        <f t="shared" si="35"/>
        <v>3516826</v>
      </c>
      <c r="V81" s="52"/>
    </row>
    <row r="82" spans="1:22" s="146" customFormat="1" ht="16.5" customHeight="1">
      <c r="A82" s="47" t="s">
        <v>39</v>
      </c>
      <c r="B82" s="48" t="s">
        <v>131</v>
      </c>
      <c r="C82" s="49">
        <f t="shared" si="37"/>
        <v>7298692</v>
      </c>
      <c r="D82" s="49">
        <v>5563142</v>
      </c>
      <c r="E82" s="49">
        <v>1735550</v>
      </c>
      <c r="F82" s="49">
        <v>0</v>
      </c>
      <c r="G82" s="49"/>
      <c r="H82" s="49">
        <f t="shared" si="31"/>
        <v>7298692</v>
      </c>
      <c r="I82" s="49">
        <f t="shared" si="32"/>
        <v>5373358</v>
      </c>
      <c r="J82" s="49">
        <v>603866</v>
      </c>
      <c r="K82" s="49">
        <v>1489</v>
      </c>
      <c r="L82" s="49"/>
      <c r="M82" s="49">
        <v>4768003</v>
      </c>
      <c r="N82" s="49"/>
      <c r="O82" s="49"/>
      <c r="P82" s="49"/>
      <c r="Q82" s="49"/>
      <c r="R82" s="50">
        <v>1925334</v>
      </c>
      <c r="S82" s="50">
        <f t="shared" si="33"/>
        <v>6693337</v>
      </c>
      <c r="T82" s="126">
        <f t="shared" si="34"/>
        <v>11.265860193942038</v>
      </c>
      <c r="U82" s="51">
        <f t="shared" si="35"/>
        <v>7298692</v>
      </c>
      <c r="V82" s="52"/>
    </row>
    <row r="83" spans="1:22" s="146" customFormat="1" ht="16.5" customHeight="1">
      <c r="A83" s="47" t="s">
        <v>40</v>
      </c>
      <c r="B83" s="48" t="s">
        <v>130</v>
      </c>
      <c r="C83" s="49">
        <f t="shared" si="37"/>
        <v>3020428</v>
      </c>
      <c r="D83" s="49">
        <v>2199006</v>
      </c>
      <c r="E83" s="49">
        <v>821422</v>
      </c>
      <c r="F83" s="49">
        <v>0</v>
      </c>
      <c r="G83" s="49"/>
      <c r="H83" s="49">
        <f t="shared" si="31"/>
        <v>3020428</v>
      </c>
      <c r="I83" s="49">
        <f t="shared" si="32"/>
        <v>997797</v>
      </c>
      <c r="J83" s="49">
        <v>103807</v>
      </c>
      <c r="K83" s="49"/>
      <c r="L83" s="49"/>
      <c r="M83" s="49">
        <v>893990</v>
      </c>
      <c r="N83" s="49"/>
      <c r="O83" s="49"/>
      <c r="P83" s="49"/>
      <c r="Q83" s="49"/>
      <c r="R83" s="50">
        <v>2022631</v>
      </c>
      <c r="S83" s="50">
        <f t="shared" si="33"/>
        <v>2916621</v>
      </c>
      <c r="T83" s="126">
        <f t="shared" si="34"/>
        <v>10.403619173038203</v>
      </c>
      <c r="U83" s="51">
        <f t="shared" si="35"/>
        <v>3020428</v>
      </c>
      <c r="V83" s="52"/>
    </row>
    <row r="84" spans="1:22" s="146" customFormat="1" ht="16.5" customHeight="1">
      <c r="A84" s="47" t="s">
        <v>41</v>
      </c>
      <c r="B84" s="48" t="s">
        <v>127</v>
      </c>
      <c r="C84" s="49">
        <f t="shared" si="37"/>
        <v>0</v>
      </c>
      <c r="D84" s="49">
        <v>0</v>
      </c>
      <c r="E84" s="49">
        <v>0</v>
      </c>
      <c r="F84" s="49">
        <v>0</v>
      </c>
      <c r="G84" s="49">
        <v>0</v>
      </c>
      <c r="H84" s="49">
        <f t="shared" si="31"/>
        <v>0</v>
      </c>
      <c r="I84" s="49">
        <f t="shared" si="32"/>
        <v>0</v>
      </c>
      <c r="J84" s="49">
        <v>0</v>
      </c>
      <c r="K84" s="49">
        <v>0</v>
      </c>
      <c r="L84" s="49">
        <v>0</v>
      </c>
      <c r="M84" s="49">
        <v>0</v>
      </c>
      <c r="N84" s="49">
        <v>0</v>
      </c>
      <c r="O84" s="49">
        <v>0</v>
      </c>
      <c r="P84" s="49">
        <v>0</v>
      </c>
      <c r="Q84" s="49">
        <v>0</v>
      </c>
      <c r="R84" s="50">
        <v>0</v>
      </c>
      <c r="S84" s="50">
        <f t="shared" si="33"/>
        <v>0</v>
      </c>
      <c r="T84" s="126" t="e">
        <f t="shared" si="34"/>
        <v>#DIV/0!</v>
      </c>
      <c r="U84" s="51">
        <f t="shared" si="35"/>
        <v>0</v>
      </c>
      <c r="V84" s="52"/>
    </row>
    <row r="85" spans="1:22" s="146" customFormat="1" ht="16.5" customHeight="1">
      <c r="A85" s="47" t="s">
        <v>11</v>
      </c>
      <c r="B85" s="48" t="s">
        <v>18</v>
      </c>
      <c r="C85" s="49">
        <f t="shared" si="37"/>
        <v>0</v>
      </c>
      <c r="D85" s="49"/>
      <c r="E85" s="49"/>
      <c r="F85" s="49"/>
      <c r="G85" s="49"/>
      <c r="H85" s="49">
        <f t="shared" si="31"/>
        <v>0</v>
      </c>
      <c r="I85" s="49">
        <f t="shared" si="32"/>
        <v>0</v>
      </c>
      <c r="J85" s="49"/>
      <c r="K85" s="49"/>
      <c r="L85" s="49"/>
      <c r="M85" s="49"/>
      <c r="N85" s="49"/>
      <c r="O85" s="49"/>
      <c r="P85" s="49"/>
      <c r="Q85" s="49"/>
      <c r="R85" s="50"/>
      <c r="S85" s="50">
        <f t="shared" si="33"/>
        <v>0</v>
      </c>
      <c r="T85" s="126"/>
      <c r="U85" s="51">
        <f t="shared" si="35"/>
        <v>0</v>
      </c>
      <c r="V85" s="52"/>
    </row>
    <row r="86" spans="1:22" s="145" customFormat="1" ht="16.5" customHeight="1">
      <c r="A86" s="136" t="s">
        <v>104</v>
      </c>
      <c r="B86" s="137" t="s">
        <v>105</v>
      </c>
      <c r="C86" s="138">
        <f>SUM(C87:C93)</f>
        <v>63199513</v>
      </c>
      <c r="D86" s="138">
        <f>SUM(D87:D93)</f>
        <v>55253802</v>
      </c>
      <c r="E86" s="138">
        <f>SUM(E87:E93)</f>
        <v>7945711</v>
      </c>
      <c r="F86" s="138">
        <f>SUM(F87:F93)</f>
        <v>10000</v>
      </c>
      <c r="G86" s="138">
        <f>SUM(G87:G93)</f>
        <v>0</v>
      </c>
      <c r="H86" s="138">
        <f t="shared" si="31"/>
        <v>63189513</v>
      </c>
      <c r="I86" s="138">
        <f t="shared" si="32"/>
        <v>43445068</v>
      </c>
      <c r="J86" s="138">
        <f aca="true" t="shared" si="38" ref="J86:R86">SUM(J87:J93)</f>
        <v>1024649</v>
      </c>
      <c r="K86" s="138">
        <f t="shared" si="38"/>
        <v>400003</v>
      </c>
      <c r="L86" s="138">
        <f t="shared" si="38"/>
        <v>0</v>
      </c>
      <c r="M86" s="138">
        <f t="shared" si="38"/>
        <v>39877848</v>
      </c>
      <c r="N86" s="138">
        <f t="shared" si="38"/>
        <v>1328266</v>
      </c>
      <c r="O86" s="138">
        <f t="shared" si="38"/>
        <v>66891</v>
      </c>
      <c r="P86" s="138">
        <f t="shared" si="38"/>
        <v>0</v>
      </c>
      <c r="Q86" s="138">
        <f t="shared" si="38"/>
        <v>747411</v>
      </c>
      <c r="R86" s="138">
        <f t="shared" si="38"/>
        <v>19744445</v>
      </c>
      <c r="S86" s="139">
        <f t="shared" si="33"/>
        <v>61764861</v>
      </c>
      <c r="T86" s="140">
        <f t="shared" si="34"/>
        <v>3.2792030616685883</v>
      </c>
      <c r="U86" s="141">
        <f t="shared" si="35"/>
        <v>63199513</v>
      </c>
      <c r="V86" s="142"/>
    </row>
    <row r="87" spans="1:22" s="146" customFormat="1" ht="16.5" customHeight="1">
      <c r="A87" s="47" t="s">
        <v>26</v>
      </c>
      <c r="B87" s="48" t="s">
        <v>143</v>
      </c>
      <c r="C87" s="49">
        <f aca="true" t="shared" si="39" ref="C87:C93">SUM(D87:E87)</f>
        <v>0</v>
      </c>
      <c r="D87" s="49">
        <v>0</v>
      </c>
      <c r="E87" s="49">
        <v>0</v>
      </c>
      <c r="F87" s="49">
        <v>0</v>
      </c>
      <c r="G87" s="49"/>
      <c r="H87" s="49">
        <f t="shared" si="31"/>
        <v>0</v>
      </c>
      <c r="I87" s="49">
        <f t="shared" si="32"/>
        <v>0</v>
      </c>
      <c r="J87" s="49">
        <v>0</v>
      </c>
      <c r="K87" s="49">
        <v>0</v>
      </c>
      <c r="L87" s="49">
        <v>0</v>
      </c>
      <c r="M87" s="49">
        <v>0</v>
      </c>
      <c r="N87" s="49">
        <v>0</v>
      </c>
      <c r="O87" s="49">
        <v>0</v>
      </c>
      <c r="P87" s="49">
        <v>0</v>
      </c>
      <c r="Q87" s="49">
        <v>0</v>
      </c>
      <c r="R87" s="50">
        <v>0</v>
      </c>
      <c r="S87" s="50">
        <f t="shared" si="33"/>
        <v>0</v>
      </c>
      <c r="T87" s="126" t="e">
        <f t="shared" si="34"/>
        <v>#DIV/0!</v>
      </c>
      <c r="U87" s="51">
        <f t="shared" si="35"/>
        <v>0</v>
      </c>
      <c r="V87" s="52"/>
    </row>
    <row r="88" spans="1:22" s="146" customFormat="1" ht="16.5" customHeight="1">
      <c r="A88" s="47" t="s">
        <v>27</v>
      </c>
      <c r="B88" s="48" t="s">
        <v>144</v>
      </c>
      <c r="C88" s="49">
        <f t="shared" si="39"/>
        <v>15077076</v>
      </c>
      <c r="D88" s="49">
        <v>13393269</v>
      </c>
      <c r="E88" s="49">
        <v>1683807</v>
      </c>
      <c r="F88" s="49">
        <v>0</v>
      </c>
      <c r="G88" s="49"/>
      <c r="H88" s="49">
        <f t="shared" si="31"/>
        <v>15077076</v>
      </c>
      <c r="I88" s="49">
        <f t="shared" si="32"/>
        <v>10583656</v>
      </c>
      <c r="J88" s="49">
        <v>685952</v>
      </c>
      <c r="K88" s="49">
        <v>3</v>
      </c>
      <c r="L88" s="49">
        <v>0</v>
      </c>
      <c r="M88" s="49">
        <v>9892419</v>
      </c>
      <c r="N88" s="49">
        <v>0</v>
      </c>
      <c r="O88" s="49">
        <v>5282</v>
      </c>
      <c r="P88" s="49">
        <v>0</v>
      </c>
      <c r="Q88" s="49">
        <v>0</v>
      </c>
      <c r="R88" s="50">
        <v>4493420</v>
      </c>
      <c r="S88" s="50">
        <f t="shared" si="33"/>
        <v>14391121</v>
      </c>
      <c r="T88" s="126">
        <f t="shared" si="34"/>
        <v>6.481266964837104</v>
      </c>
      <c r="U88" s="51">
        <f t="shared" si="35"/>
        <v>15077076</v>
      </c>
      <c r="V88" s="52"/>
    </row>
    <row r="89" spans="1:22" s="146" customFormat="1" ht="16.5" customHeight="1">
      <c r="A89" s="47" t="s">
        <v>28</v>
      </c>
      <c r="B89" s="48" t="s">
        <v>145</v>
      </c>
      <c r="C89" s="49">
        <f t="shared" si="39"/>
        <v>9131350</v>
      </c>
      <c r="D89" s="49">
        <v>7557310</v>
      </c>
      <c r="E89" s="49">
        <v>1574040</v>
      </c>
      <c r="F89" s="49">
        <v>0</v>
      </c>
      <c r="G89" s="49"/>
      <c r="H89" s="49">
        <f t="shared" si="31"/>
        <v>9131350</v>
      </c>
      <c r="I89" s="49">
        <f t="shared" si="32"/>
        <v>4561638</v>
      </c>
      <c r="J89" s="49">
        <v>91838</v>
      </c>
      <c r="K89" s="49">
        <v>0</v>
      </c>
      <c r="L89" s="49">
        <v>0</v>
      </c>
      <c r="M89" s="49">
        <v>4410683</v>
      </c>
      <c r="N89" s="49">
        <v>5508</v>
      </c>
      <c r="O89" s="49">
        <v>53609</v>
      </c>
      <c r="P89" s="49">
        <v>0</v>
      </c>
      <c r="Q89" s="49">
        <v>0</v>
      </c>
      <c r="R89" s="50">
        <v>4569712</v>
      </c>
      <c r="S89" s="50">
        <f t="shared" si="33"/>
        <v>9039512</v>
      </c>
      <c r="T89" s="126">
        <f t="shared" si="34"/>
        <v>2.013268040997554</v>
      </c>
      <c r="U89" s="51">
        <f t="shared" si="35"/>
        <v>9131350</v>
      </c>
      <c r="V89" s="52"/>
    </row>
    <row r="90" spans="1:22" s="146" customFormat="1" ht="16.5" customHeight="1">
      <c r="A90" s="47" t="s">
        <v>39</v>
      </c>
      <c r="B90" s="48" t="s">
        <v>146</v>
      </c>
      <c r="C90" s="49">
        <f t="shared" si="39"/>
        <v>12006275</v>
      </c>
      <c r="D90" s="49">
        <v>11168399</v>
      </c>
      <c r="E90" s="49">
        <v>837876</v>
      </c>
      <c r="F90" s="49">
        <v>10000</v>
      </c>
      <c r="G90" s="49"/>
      <c r="H90" s="49">
        <f t="shared" si="31"/>
        <v>11996275</v>
      </c>
      <c r="I90" s="49">
        <f t="shared" si="32"/>
        <v>5200507</v>
      </c>
      <c r="J90" s="49">
        <v>88532</v>
      </c>
      <c r="K90" s="49">
        <v>0</v>
      </c>
      <c r="L90" s="49">
        <v>0</v>
      </c>
      <c r="M90" s="49">
        <v>4360077</v>
      </c>
      <c r="N90" s="49">
        <v>743898</v>
      </c>
      <c r="O90" s="49">
        <v>8000</v>
      </c>
      <c r="P90" s="49">
        <v>0</v>
      </c>
      <c r="Q90" s="49">
        <v>0</v>
      </c>
      <c r="R90" s="50">
        <v>6795768</v>
      </c>
      <c r="S90" s="50">
        <f t="shared" si="33"/>
        <v>11907743</v>
      </c>
      <c r="T90" s="126">
        <f t="shared" si="34"/>
        <v>1.7023724802216398</v>
      </c>
      <c r="U90" s="51">
        <f t="shared" si="35"/>
        <v>12006275</v>
      </c>
      <c r="V90" s="52"/>
    </row>
    <row r="91" spans="1:22" s="146" customFormat="1" ht="16.5" customHeight="1">
      <c r="A91" s="47" t="s">
        <v>40</v>
      </c>
      <c r="B91" s="48" t="s">
        <v>147</v>
      </c>
      <c r="C91" s="49">
        <f t="shared" si="39"/>
        <v>15123122</v>
      </c>
      <c r="D91" s="49">
        <v>14436437</v>
      </c>
      <c r="E91" s="49">
        <v>686685</v>
      </c>
      <c r="F91" s="49">
        <v>0</v>
      </c>
      <c r="G91" s="49"/>
      <c r="H91" s="49">
        <f t="shared" si="31"/>
        <v>15123122</v>
      </c>
      <c r="I91" s="49">
        <f t="shared" si="32"/>
        <v>11882119</v>
      </c>
      <c r="J91" s="49">
        <v>64920</v>
      </c>
      <c r="K91" s="49">
        <v>0</v>
      </c>
      <c r="L91" s="49">
        <v>0</v>
      </c>
      <c r="M91" s="49">
        <v>11817199</v>
      </c>
      <c r="N91" s="49">
        <v>0</v>
      </c>
      <c r="O91" s="49">
        <v>0</v>
      </c>
      <c r="P91" s="49">
        <v>0</v>
      </c>
      <c r="Q91" s="49">
        <v>0</v>
      </c>
      <c r="R91" s="50">
        <v>3241003</v>
      </c>
      <c r="S91" s="50">
        <f t="shared" si="33"/>
        <v>15058202</v>
      </c>
      <c r="T91" s="126">
        <f t="shared" si="34"/>
        <v>0.5463671925857669</v>
      </c>
      <c r="U91" s="51">
        <f t="shared" si="35"/>
        <v>15123122</v>
      </c>
      <c r="V91" s="52"/>
    </row>
    <row r="92" spans="1:22" s="146" customFormat="1" ht="16.5" customHeight="1">
      <c r="A92" s="47" t="s">
        <v>41</v>
      </c>
      <c r="B92" s="48" t="s">
        <v>148</v>
      </c>
      <c r="C92" s="49">
        <f t="shared" si="39"/>
        <v>11861690</v>
      </c>
      <c r="D92" s="49">
        <v>8698387</v>
      </c>
      <c r="E92" s="49">
        <v>3163303</v>
      </c>
      <c r="F92" s="49">
        <v>0</v>
      </c>
      <c r="G92" s="49"/>
      <c r="H92" s="49">
        <f t="shared" si="31"/>
        <v>11861690</v>
      </c>
      <c r="I92" s="49">
        <f t="shared" si="32"/>
        <v>11217148</v>
      </c>
      <c r="J92" s="49">
        <v>93407</v>
      </c>
      <c r="K92" s="49">
        <v>400000</v>
      </c>
      <c r="L92" s="49">
        <v>0</v>
      </c>
      <c r="M92" s="49">
        <v>9397470</v>
      </c>
      <c r="N92" s="49">
        <v>578860</v>
      </c>
      <c r="O92" s="49">
        <v>0</v>
      </c>
      <c r="P92" s="49">
        <v>0</v>
      </c>
      <c r="Q92" s="49">
        <v>747411</v>
      </c>
      <c r="R92" s="50">
        <v>644542</v>
      </c>
      <c r="S92" s="50">
        <f t="shared" si="33"/>
        <v>11368283</v>
      </c>
      <c r="T92" s="126">
        <f t="shared" si="34"/>
        <v>4.39868494201913</v>
      </c>
      <c r="U92" s="51">
        <f t="shared" si="35"/>
        <v>11861690</v>
      </c>
      <c r="V92" s="52"/>
    </row>
    <row r="93" spans="1:22" s="146" customFormat="1" ht="16.5" customHeight="1">
      <c r="A93" s="47" t="s">
        <v>11</v>
      </c>
      <c r="B93" s="48" t="s">
        <v>18</v>
      </c>
      <c r="C93" s="49">
        <f t="shared" si="39"/>
        <v>0</v>
      </c>
      <c r="D93" s="49"/>
      <c r="E93" s="49"/>
      <c r="F93" s="49"/>
      <c r="G93" s="49"/>
      <c r="H93" s="49">
        <f t="shared" si="31"/>
        <v>0</v>
      </c>
      <c r="I93" s="49">
        <f t="shared" si="32"/>
        <v>0</v>
      </c>
      <c r="J93" s="49"/>
      <c r="K93" s="49"/>
      <c r="L93" s="49"/>
      <c r="M93" s="49"/>
      <c r="N93" s="49"/>
      <c r="O93" s="49"/>
      <c r="P93" s="49"/>
      <c r="Q93" s="49"/>
      <c r="R93" s="50"/>
      <c r="S93" s="50">
        <f t="shared" si="33"/>
        <v>0</v>
      </c>
      <c r="T93" s="126"/>
      <c r="U93" s="51">
        <f t="shared" si="35"/>
        <v>0</v>
      </c>
      <c r="V93" s="52"/>
    </row>
    <row r="94" spans="1:22" s="145" customFormat="1" ht="16.5" customHeight="1">
      <c r="A94" s="136" t="s">
        <v>106</v>
      </c>
      <c r="B94" s="137" t="s">
        <v>107</v>
      </c>
      <c r="C94" s="138">
        <f>SUM(C95:C102)</f>
        <v>221348103</v>
      </c>
      <c r="D94" s="138">
        <f>SUM(D95:D102)</f>
        <v>129689119</v>
      </c>
      <c r="E94" s="138">
        <f>SUM(E95:E102)</f>
        <v>91658984</v>
      </c>
      <c r="F94" s="138">
        <f>SUM(F95:F102)</f>
        <v>200</v>
      </c>
      <c r="G94" s="138">
        <f>SUM(G95:G102)</f>
        <v>0</v>
      </c>
      <c r="H94" s="138">
        <f t="shared" si="31"/>
        <v>221347903</v>
      </c>
      <c r="I94" s="138">
        <f t="shared" si="32"/>
        <v>154815834</v>
      </c>
      <c r="J94" s="138">
        <f aca="true" t="shared" si="40" ref="J94:R94">SUM(J95:J102)</f>
        <v>6349836</v>
      </c>
      <c r="K94" s="138">
        <f t="shared" si="40"/>
        <v>1422788</v>
      </c>
      <c r="L94" s="138">
        <f t="shared" si="40"/>
        <v>3250</v>
      </c>
      <c r="M94" s="138">
        <f t="shared" si="40"/>
        <v>142370846</v>
      </c>
      <c r="N94" s="138">
        <f t="shared" si="40"/>
        <v>4300644</v>
      </c>
      <c r="O94" s="138">
        <f t="shared" si="40"/>
        <v>0</v>
      </c>
      <c r="P94" s="138">
        <f t="shared" si="40"/>
        <v>0</v>
      </c>
      <c r="Q94" s="138">
        <f t="shared" si="40"/>
        <v>368470</v>
      </c>
      <c r="R94" s="138">
        <f t="shared" si="40"/>
        <v>66532069</v>
      </c>
      <c r="S94" s="139">
        <f t="shared" si="33"/>
        <v>213572029</v>
      </c>
      <c r="T94" s="140">
        <f t="shared" si="34"/>
        <v>5.022660666608559</v>
      </c>
      <c r="U94" s="141">
        <f t="shared" si="35"/>
        <v>221348103</v>
      </c>
      <c r="V94" s="142"/>
    </row>
    <row r="95" spans="1:22" s="146" customFormat="1" ht="16.5" customHeight="1">
      <c r="A95" s="47" t="s">
        <v>26</v>
      </c>
      <c r="B95" s="48" t="s">
        <v>168</v>
      </c>
      <c r="C95" s="49">
        <f aca="true" t="shared" si="41" ref="C95:C102">SUM(D95:E95)</f>
        <v>225972</v>
      </c>
      <c r="D95" s="49">
        <v>336</v>
      </c>
      <c r="E95" s="49">
        <v>225636</v>
      </c>
      <c r="F95" s="49">
        <v>0</v>
      </c>
      <c r="G95" s="49"/>
      <c r="H95" s="49">
        <f aca="true" t="shared" si="42" ref="H95:H120">SUM(J95:R95)</f>
        <v>225972</v>
      </c>
      <c r="I95" s="49">
        <f aca="true" t="shared" si="43" ref="I95:I120">SUM(J95:Q95)</f>
        <v>225972</v>
      </c>
      <c r="J95" s="49">
        <v>32772</v>
      </c>
      <c r="K95" s="49">
        <v>0</v>
      </c>
      <c r="L95" s="49">
        <v>0</v>
      </c>
      <c r="M95" s="49">
        <v>193200</v>
      </c>
      <c r="N95" s="49">
        <v>0</v>
      </c>
      <c r="O95" s="49">
        <v>0</v>
      </c>
      <c r="P95" s="49">
        <v>0</v>
      </c>
      <c r="Q95" s="49">
        <v>0</v>
      </c>
      <c r="R95" s="50">
        <v>0</v>
      </c>
      <c r="S95" s="50">
        <f aca="true" t="shared" si="44" ref="S95:S120">SUM(M95:R95)</f>
        <v>193200</v>
      </c>
      <c r="T95" s="126">
        <f aca="true" t="shared" si="45" ref="T95:T119">(K95+L95+J95)/I95*100</f>
        <v>14.502681748181189</v>
      </c>
      <c r="U95" s="51">
        <f aca="true" t="shared" si="46" ref="U95:U120">SUM(F95:H95)</f>
        <v>225972</v>
      </c>
      <c r="V95" s="52"/>
    </row>
    <row r="96" spans="1:22" s="146" customFormat="1" ht="16.5" customHeight="1">
      <c r="A96" s="47" t="s">
        <v>27</v>
      </c>
      <c r="B96" s="48" t="s">
        <v>169</v>
      </c>
      <c r="C96" s="49">
        <f t="shared" si="41"/>
        <v>182897956</v>
      </c>
      <c r="D96" s="49">
        <v>94409748</v>
      </c>
      <c r="E96" s="49">
        <v>88488208</v>
      </c>
      <c r="F96" s="49">
        <v>0</v>
      </c>
      <c r="G96" s="49"/>
      <c r="H96" s="49">
        <f t="shared" si="42"/>
        <v>182897956</v>
      </c>
      <c r="I96" s="49">
        <f t="shared" si="43"/>
        <v>122274988</v>
      </c>
      <c r="J96" s="49">
        <v>6021114</v>
      </c>
      <c r="K96" s="49">
        <v>1419010</v>
      </c>
      <c r="L96" s="49">
        <v>3250</v>
      </c>
      <c r="M96" s="49">
        <v>112559282</v>
      </c>
      <c r="N96" s="49">
        <v>2272332</v>
      </c>
      <c r="O96" s="49">
        <v>0</v>
      </c>
      <c r="P96" s="49">
        <v>0</v>
      </c>
      <c r="Q96" s="49">
        <v>0</v>
      </c>
      <c r="R96" s="50">
        <v>60622968</v>
      </c>
      <c r="S96" s="50">
        <f t="shared" si="44"/>
        <v>175454582</v>
      </c>
      <c r="T96" s="126">
        <f t="shared" si="45"/>
        <v>6.087405218146494</v>
      </c>
      <c r="U96" s="51">
        <f t="shared" si="46"/>
        <v>182897956</v>
      </c>
      <c r="V96" s="52"/>
    </row>
    <row r="97" spans="1:22" s="146" customFormat="1" ht="16.5" customHeight="1">
      <c r="A97" s="47" t="s">
        <v>28</v>
      </c>
      <c r="B97" s="48" t="s">
        <v>171</v>
      </c>
      <c r="C97" s="49">
        <f t="shared" si="41"/>
        <v>12811620</v>
      </c>
      <c r="D97" s="49">
        <v>12698875</v>
      </c>
      <c r="E97" s="49">
        <v>112745</v>
      </c>
      <c r="F97" s="49">
        <v>0</v>
      </c>
      <c r="G97" s="49"/>
      <c r="H97" s="49">
        <f t="shared" si="42"/>
        <v>12811620</v>
      </c>
      <c r="I97" s="49">
        <f t="shared" si="43"/>
        <v>11975869</v>
      </c>
      <c r="J97" s="49">
        <v>15821</v>
      </c>
      <c r="K97" s="49">
        <v>0</v>
      </c>
      <c r="L97" s="49">
        <v>0</v>
      </c>
      <c r="M97" s="49">
        <v>11904934</v>
      </c>
      <c r="N97" s="49">
        <v>7941</v>
      </c>
      <c r="O97" s="49">
        <v>0</v>
      </c>
      <c r="P97" s="49">
        <v>0</v>
      </c>
      <c r="Q97" s="49">
        <v>47173</v>
      </c>
      <c r="R97" s="50">
        <v>835751</v>
      </c>
      <c r="S97" s="50">
        <f t="shared" si="44"/>
        <v>12795799</v>
      </c>
      <c r="T97" s="126">
        <f t="shared" si="45"/>
        <v>0.1321073234852519</v>
      </c>
      <c r="U97" s="51">
        <f t="shared" si="46"/>
        <v>12811620</v>
      </c>
      <c r="V97" s="52"/>
    </row>
    <row r="98" spans="1:22" s="146" customFormat="1" ht="16.5" customHeight="1">
      <c r="A98" s="47" t="s">
        <v>39</v>
      </c>
      <c r="B98" s="48" t="s">
        <v>170</v>
      </c>
      <c r="C98" s="49">
        <f t="shared" si="41"/>
        <v>13787264</v>
      </c>
      <c r="D98" s="49">
        <v>13385668</v>
      </c>
      <c r="E98" s="49">
        <v>401596</v>
      </c>
      <c r="F98" s="49">
        <v>200</v>
      </c>
      <c r="G98" s="49"/>
      <c r="H98" s="49">
        <f t="shared" si="42"/>
        <v>13787064</v>
      </c>
      <c r="I98" s="49">
        <f t="shared" si="43"/>
        <v>12429947</v>
      </c>
      <c r="J98" s="49">
        <v>38539</v>
      </c>
      <c r="K98" s="49">
        <v>3778</v>
      </c>
      <c r="L98" s="49">
        <v>0</v>
      </c>
      <c r="M98" s="49">
        <v>10045962</v>
      </c>
      <c r="N98" s="49">
        <v>2020371</v>
      </c>
      <c r="O98" s="49">
        <v>0</v>
      </c>
      <c r="P98" s="49">
        <v>0</v>
      </c>
      <c r="Q98" s="49">
        <v>321297</v>
      </c>
      <c r="R98" s="50">
        <v>1357117</v>
      </c>
      <c r="S98" s="50">
        <f t="shared" si="44"/>
        <v>13744747</v>
      </c>
      <c r="T98" s="126">
        <f t="shared" si="45"/>
        <v>0.3404439294873904</v>
      </c>
      <c r="U98" s="51">
        <f t="shared" si="46"/>
        <v>13787264</v>
      </c>
      <c r="V98" s="52"/>
    </row>
    <row r="99" spans="1:22" s="146" customFormat="1" ht="16.5" customHeight="1">
      <c r="A99" s="47" t="s">
        <v>40</v>
      </c>
      <c r="B99" s="48" t="s">
        <v>172</v>
      </c>
      <c r="C99" s="49">
        <f t="shared" si="41"/>
        <v>11625291</v>
      </c>
      <c r="D99" s="49">
        <v>9194492</v>
      </c>
      <c r="E99" s="49">
        <v>2430799</v>
      </c>
      <c r="F99" s="49">
        <v>0</v>
      </c>
      <c r="G99" s="49"/>
      <c r="H99" s="49">
        <f t="shared" si="42"/>
        <v>11625291</v>
      </c>
      <c r="I99" s="49">
        <f t="shared" si="43"/>
        <v>7909058</v>
      </c>
      <c r="J99" s="49">
        <v>241590</v>
      </c>
      <c r="K99" s="49">
        <v>0</v>
      </c>
      <c r="L99" s="49">
        <v>0</v>
      </c>
      <c r="M99" s="49">
        <v>7667468</v>
      </c>
      <c r="N99" s="49">
        <v>0</v>
      </c>
      <c r="O99" s="49">
        <v>0</v>
      </c>
      <c r="P99" s="49">
        <v>0</v>
      </c>
      <c r="Q99" s="49">
        <v>0</v>
      </c>
      <c r="R99" s="50">
        <v>3716233</v>
      </c>
      <c r="S99" s="50">
        <f t="shared" si="44"/>
        <v>11383701</v>
      </c>
      <c r="T99" s="126">
        <f t="shared" si="45"/>
        <v>3.0545989168368726</v>
      </c>
      <c r="U99" s="51">
        <f t="shared" si="46"/>
        <v>11625291</v>
      </c>
      <c r="V99" s="52"/>
    </row>
    <row r="100" spans="1:22" s="146" customFormat="1" ht="16.5" customHeight="1">
      <c r="A100" s="47" t="s">
        <v>41</v>
      </c>
      <c r="B100" s="48"/>
      <c r="C100" s="49">
        <f t="shared" si="41"/>
        <v>0</v>
      </c>
      <c r="D100" s="49"/>
      <c r="E100" s="49"/>
      <c r="F100" s="49"/>
      <c r="G100" s="49"/>
      <c r="H100" s="49">
        <f t="shared" si="42"/>
        <v>0</v>
      </c>
      <c r="I100" s="49">
        <f t="shared" si="43"/>
        <v>0</v>
      </c>
      <c r="J100" s="49"/>
      <c r="K100" s="49"/>
      <c r="L100" s="49"/>
      <c r="M100" s="49"/>
      <c r="N100" s="49"/>
      <c r="O100" s="49"/>
      <c r="P100" s="49"/>
      <c r="Q100" s="49"/>
      <c r="R100" s="50"/>
      <c r="S100" s="50">
        <f t="shared" si="44"/>
        <v>0</v>
      </c>
      <c r="T100" s="126" t="e">
        <f t="shared" si="45"/>
        <v>#DIV/0!</v>
      </c>
      <c r="U100" s="51">
        <f t="shared" si="46"/>
        <v>0</v>
      </c>
      <c r="V100" s="52"/>
    </row>
    <row r="101" spans="1:22" s="146" customFormat="1" ht="16.5" customHeight="1">
      <c r="A101" s="47" t="s">
        <v>42</v>
      </c>
      <c r="B101" s="55"/>
      <c r="C101" s="49">
        <f t="shared" si="41"/>
        <v>0</v>
      </c>
      <c r="D101" s="49"/>
      <c r="E101" s="49"/>
      <c r="F101" s="49"/>
      <c r="G101" s="49"/>
      <c r="H101" s="49">
        <f t="shared" si="42"/>
        <v>0</v>
      </c>
      <c r="I101" s="49">
        <f t="shared" si="43"/>
        <v>0</v>
      </c>
      <c r="J101" s="49"/>
      <c r="K101" s="49"/>
      <c r="L101" s="49"/>
      <c r="M101" s="49"/>
      <c r="N101" s="49"/>
      <c r="O101" s="49"/>
      <c r="P101" s="49"/>
      <c r="Q101" s="49"/>
      <c r="R101" s="50"/>
      <c r="S101" s="50">
        <f t="shared" si="44"/>
        <v>0</v>
      </c>
      <c r="T101" s="126" t="e">
        <f t="shared" si="45"/>
        <v>#DIV/0!</v>
      </c>
      <c r="U101" s="51">
        <f t="shared" si="46"/>
        <v>0</v>
      </c>
      <c r="V101" s="52"/>
    </row>
    <row r="102" spans="1:22" s="146" customFormat="1" ht="16.5" customHeight="1">
      <c r="A102" s="47" t="s">
        <v>11</v>
      </c>
      <c r="B102" s="48" t="s">
        <v>18</v>
      </c>
      <c r="C102" s="49">
        <f t="shared" si="41"/>
        <v>0</v>
      </c>
      <c r="D102" s="49"/>
      <c r="E102" s="49"/>
      <c r="F102" s="49"/>
      <c r="G102" s="49"/>
      <c r="H102" s="49">
        <f t="shared" si="42"/>
        <v>0</v>
      </c>
      <c r="I102" s="49">
        <f t="shared" si="43"/>
        <v>0</v>
      </c>
      <c r="J102" s="49"/>
      <c r="K102" s="49"/>
      <c r="L102" s="49"/>
      <c r="M102" s="49"/>
      <c r="N102" s="49"/>
      <c r="O102" s="49"/>
      <c r="P102" s="49"/>
      <c r="Q102" s="49"/>
      <c r="R102" s="50"/>
      <c r="S102" s="50">
        <f t="shared" si="44"/>
        <v>0</v>
      </c>
      <c r="T102" s="126"/>
      <c r="U102" s="51">
        <f t="shared" si="46"/>
        <v>0</v>
      </c>
      <c r="V102" s="52"/>
    </row>
    <row r="103" spans="1:22" s="145" customFormat="1" ht="16.5" customHeight="1">
      <c r="A103" s="136" t="s">
        <v>108</v>
      </c>
      <c r="B103" s="137" t="s">
        <v>109</v>
      </c>
      <c r="C103" s="138">
        <f>SUM(C104:C111)</f>
        <v>64626804</v>
      </c>
      <c r="D103" s="138">
        <f>SUM(D104:D111)</f>
        <v>49202739</v>
      </c>
      <c r="E103" s="138">
        <f>SUM(E104:E111)</f>
        <v>15424065</v>
      </c>
      <c r="F103" s="138">
        <f>SUM(F104:F111)</f>
        <v>6260</v>
      </c>
      <c r="G103" s="138">
        <f>SUM(G104:G111)</f>
        <v>0</v>
      </c>
      <c r="H103" s="138">
        <f t="shared" si="42"/>
        <v>64620544</v>
      </c>
      <c r="I103" s="138">
        <f t="shared" si="43"/>
        <v>30652747</v>
      </c>
      <c r="J103" s="138">
        <f aca="true" t="shared" si="47" ref="J103:R103">SUM(J104:J111)</f>
        <v>2616202</v>
      </c>
      <c r="K103" s="138">
        <f t="shared" si="47"/>
        <v>328000</v>
      </c>
      <c r="L103" s="138">
        <f t="shared" si="47"/>
        <v>0</v>
      </c>
      <c r="M103" s="138">
        <f t="shared" si="47"/>
        <v>27688545</v>
      </c>
      <c r="N103" s="138">
        <f t="shared" si="47"/>
        <v>20000</v>
      </c>
      <c r="O103" s="138">
        <f t="shared" si="47"/>
        <v>0</v>
      </c>
      <c r="P103" s="138">
        <f t="shared" si="47"/>
        <v>0</v>
      </c>
      <c r="Q103" s="138">
        <f t="shared" si="47"/>
        <v>0</v>
      </c>
      <c r="R103" s="138">
        <f t="shared" si="47"/>
        <v>33967797</v>
      </c>
      <c r="S103" s="139">
        <f t="shared" si="44"/>
        <v>61676342</v>
      </c>
      <c r="T103" s="140">
        <f t="shared" si="45"/>
        <v>9.605018434400023</v>
      </c>
      <c r="U103" s="141">
        <f t="shared" si="46"/>
        <v>64626804</v>
      </c>
      <c r="V103" s="142"/>
    </row>
    <row r="104" spans="1:22" s="146" customFormat="1" ht="16.5" customHeight="1">
      <c r="A104" s="47" t="s">
        <v>26</v>
      </c>
      <c r="B104" s="48" t="s">
        <v>122</v>
      </c>
      <c r="C104" s="49">
        <f aca="true" t="shared" si="48" ref="C104:C111">SUM(D104:E104)</f>
        <v>343621</v>
      </c>
      <c r="D104" s="49">
        <v>0</v>
      </c>
      <c r="E104" s="49">
        <v>343621</v>
      </c>
      <c r="F104" s="49"/>
      <c r="G104" s="49"/>
      <c r="H104" s="49">
        <f t="shared" si="42"/>
        <v>343621</v>
      </c>
      <c r="I104" s="49">
        <f t="shared" si="43"/>
        <v>343621</v>
      </c>
      <c r="J104" s="49">
        <v>13138</v>
      </c>
      <c r="K104" s="49">
        <v>315000</v>
      </c>
      <c r="L104" s="49"/>
      <c r="M104" s="49">
        <v>15483</v>
      </c>
      <c r="N104" s="49"/>
      <c r="O104" s="49"/>
      <c r="P104" s="49"/>
      <c r="Q104" s="49"/>
      <c r="R104" s="50">
        <v>0</v>
      </c>
      <c r="S104" s="50">
        <f t="shared" si="44"/>
        <v>15483</v>
      </c>
      <c r="T104" s="126">
        <f t="shared" si="45"/>
        <v>95.49416362795056</v>
      </c>
      <c r="U104" s="51">
        <f t="shared" si="46"/>
        <v>343621</v>
      </c>
      <c r="V104" s="52"/>
    </row>
    <row r="105" spans="1:22" s="146" customFormat="1" ht="16.5" customHeight="1">
      <c r="A105" s="47" t="s">
        <v>27</v>
      </c>
      <c r="B105" s="48" t="s">
        <v>123</v>
      </c>
      <c r="C105" s="49">
        <f t="shared" si="48"/>
        <v>25274791</v>
      </c>
      <c r="D105" s="49">
        <v>17688174</v>
      </c>
      <c r="E105" s="49">
        <v>7586617</v>
      </c>
      <c r="F105" s="49"/>
      <c r="G105" s="49"/>
      <c r="H105" s="49">
        <f t="shared" si="42"/>
        <v>25274791</v>
      </c>
      <c r="I105" s="49">
        <f t="shared" si="43"/>
        <v>14272703</v>
      </c>
      <c r="J105" s="49">
        <v>1499525</v>
      </c>
      <c r="K105" s="49"/>
      <c r="L105" s="49"/>
      <c r="M105" s="49">
        <v>12773178</v>
      </c>
      <c r="N105" s="49"/>
      <c r="O105" s="49"/>
      <c r="P105" s="49"/>
      <c r="Q105" s="49"/>
      <c r="R105" s="50">
        <v>11002088</v>
      </c>
      <c r="S105" s="50">
        <f t="shared" si="44"/>
        <v>23775266</v>
      </c>
      <c r="T105" s="126">
        <f t="shared" si="45"/>
        <v>10.506243981956326</v>
      </c>
      <c r="U105" s="51">
        <f t="shared" si="46"/>
        <v>25274791</v>
      </c>
      <c r="V105" s="52"/>
    </row>
    <row r="106" spans="1:22" s="146" customFormat="1" ht="16.5" customHeight="1">
      <c r="A106" s="47" t="s">
        <v>28</v>
      </c>
      <c r="B106" s="48" t="s">
        <v>124</v>
      </c>
      <c r="C106" s="49">
        <f t="shared" si="48"/>
        <v>4983632</v>
      </c>
      <c r="D106" s="49">
        <v>4000926</v>
      </c>
      <c r="E106" s="49">
        <v>982706</v>
      </c>
      <c r="F106" s="49"/>
      <c r="G106" s="49"/>
      <c r="H106" s="49">
        <f t="shared" si="42"/>
        <v>4983632</v>
      </c>
      <c r="I106" s="49">
        <f t="shared" si="43"/>
        <v>1989790</v>
      </c>
      <c r="J106" s="49">
        <v>76309</v>
      </c>
      <c r="K106" s="49"/>
      <c r="L106" s="49"/>
      <c r="M106" s="49">
        <v>1913481</v>
      </c>
      <c r="N106" s="49"/>
      <c r="O106" s="49"/>
      <c r="P106" s="49"/>
      <c r="Q106" s="49"/>
      <c r="R106" s="50">
        <v>2993842</v>
      </c>
      <c r="S106" s="50">
        <f t="shared" si="44"/>
        <v>4907323</v>
      </c>
      <c r="T106" s="126">
        <f t="shared" si="45"/>
        <v>3.835027817005815</v>
      </c>
      <c r="U106" s="51">
        <f t="shared" si="46"/>
        <v>4983632</v>
      </c>
      <c r="V106" s="52"/>
    </row>
    <row r="107" spans="1:22" s="146" customFormat="1" ht="16.5" customHeight="1">
      <c r="A107" s="47" t="s">
        <v>39</v>
      </c>
      <c r="B107" s="48" t="s">
        <v>125</v>
      </c>
      <c r="C107" s="49">
        <f t="shared" si="48"/>
        <v>14771226</v>
      </c>
      <c r="D107" s="49">
        <v>11802904</v>
      </c>
      <c r="E107" s="49">
        <v>2968322</v>
      </c>
      <c r="F107" s="49">
        <v>6260</v>
      </c>
      <c r="G107" s="49"/>
      <c r="H107" s="49">
        <f t="shared" si="42"/>
        <v>14764966</v>
      </c>
      <c r="I107" s="49">
        <f t="shared" si="43"/>
        <v>4064441</v>
      </c>
      <c r="J107" s="49">
        <v>573103</v>
      </c>
      <c r="K107" s="49"/>
      <c r="L107" s="49"/>
      <c r="M107" s="49">
        <v>3471338</v>
      </c>
      <c r="N107" s="49">
        <v>20000</v>
      </c>
      <c r="O107" s="49"/>
      <c r="P107" s="49"/>
      <c r="Q107" s="49"/>
      <c r="R107" s="50">
        <v>10700525</v>
      </c>
      <c r="S107" s="50">
        <f t="shared" si="44"/>
        <v>14191863</v>
      </c>
      <c r="T107" s="126">
        <f t="shared" si="45"/>
        <v>14.10041380844254</v>
      </c>
      <c r="U107" s="51">
        <f t="shared" si="46"/>
        <v>14771226</v>
      </c>
      <c r="V107" s="52"/>
    </row>
    <row r="108" spans="1:22" s="146" customFormat="1" ht="16.5" customHeight="1">
      <c r="A108" s="47" t="s">
        <v>40</v>
      </c>
      <c r="B108" s="48" t="s">
        <v>126</v>
      </c>
      <c r="C108" s="49">
        <f t="shared" si="48"/>
        <v>15261201</v>
      </c>
      <c r="D108" s="49">
        <v>11886707</v>
      </c>
      <c r="E108" s="49">
        <v>3374494</v>
      </c>
      <c r="F108" s="49"/>
      <c r="G108" s="49"/>
      <c r="H108" s="49">
        <f t="shared" si="42"/>
        <v>15261201</v>
      </c>
      <c r="I108" s="49">
        <f t="shared" si="43"/>
        <v>7802978</v>
      </c>
      <c r="J108" s="49">
        <v>427571</v>
      </c>
      <c r="K108" s="49">
        <v>13000</v>
      </c>
      <c r="L108" s="49"/>
      <c r="M108" s="49">
        <v>7362407</v>
      </c>
      <c r="N108" s="49"/>
      <c r="O108" s="49"/>
      <c r="P108" s="49"/>
      <c r="Q108" s="49"/>
      <c r="R108" s="50">
        <v>7458223</v>
      </c>
      <c r="S108" s="50">
        <f t="shared" si="44"/>
        <v>14820630</v>
      </c>
      <c r="T108" s="126">
        <f t="shared" si="45"/>
        <v>5.64619046728057</v>
      </c>
      <c r="U108" s="51">
        <f t="shared" si="46"/>
        <v>15261201</v>
      </c>
      <c r="V108" s="52"/>
    </row>
    <row r="109" spans="1:22" s="146" customFormat="1" ht="16.5" customHeight="1">
      <c r="A109" s="47" t="s">
        <v>41</v>
      </c>
      <c r="B109" s="48" t="s">
        <v>121</v>
      </c>
      <c r="C109" s="49">
        <f t="shared" si="48"/>
        <v>3992333</v>
      </c>
      <c r="D109" s="49">
        <v>3824028</v>
      </c>
      <c r="E109" s="49">
        <v>168305</v>
      </c>
      <c r="F109" s="49"/>
      <c r="G109" s="49"/>
      <c r="H109" s="49">
        <f t="shared" si="42"/>
        <v>3992333</v>
      </c>
      <c r="I109" s="49">
        <f t="shared" si="43"/>
        <v>2179214</v>
      </c>
      <c r="J109" s="49">
        <v>26556</v>
      </c>
      <c r="K109" s="49"/>
      <c r="L109" s="49"/>
      <c r="M109" s="49">
        <v>2152658</v>
      </c>
      <c r="N109" s="49"/>
      <c r="O109" s="49"/>
      <c r="P109" s="49"/>
      <c r="Q109" s="49"/>
      <c r="R109" s="50">
        <v>1813119</v>
      </c>
      <c r="S109" s="50">
        <f t="shared" si="44"/>
        <v>3965777</v>
      </c>
      <c r="T109" s="126">
        <f t="shared" si="45"/>
        <v>1.2186045060283204</v>
      </c>
      <c r="U109" s="51">
        <f t="shared" si="46"/>
        <v>3992333</v>
      </c>
      <c r="V109" s="52"/>
    </row>
    <row r="110" spans="1:22" s="146" customFormat="1" ht="16.5" customHeight="1">
      <c r="A110" s="47"/>
      <c r="B110" s="48"/>
      <c r="C110" s="49">
        <f t="shared" si="48"/>
        <v>0</v>
      </c>
      <c r="D110" s="49"/>
      <c r="E110" s="49"/>
      <c r="F110" s="49"/>
      <c r="G110" s="49"/>
      <c r="H110" s="49">
        <f t="shared" si="42"/>
        <v>0</v>
      </c>
      <c r="I110" s="49">
        <f t="shared" si="43"/>
        <v>0</v>
      </c>
      <c r="J110" s="49"/>
      <c r="K110" s="49"/>
      <c r="L110" s="49"/>
      <c r="M110" s="49"/>
      <c r="N110" s="49"/>
      <c r="O110" s="49"/>
      <c r="P110" s="49"/>
      <c r="Q110" s="49"/>
      <c r="R110" s="50"/>
      <c r="S110" s="50">
        <f t="shared" si="44"/>
        <v>0</v>
      </c>
      <c r="T110" s="126" t="e">
        <f t="shared" si="45"/>
        <v>#DIV/0!</v>
      </c>
      <c r="U110" s="51">
        <f t="shared" si="46"/>
        <v>0</v>
      </c>
      <c r="V110" s="52"/>
    </row>
    <row r="111" spans="1:22" s="146" customFormat="1" ht="16.5" customHeight="1">
      <c r="A111" s="47" t="s">
        <v>11</v>
      </c>
      <c r="B111" s="48" t="s">
        <v>18</v>
      </c>
      <c r="C111" s="49">
        <f t="shared" si="48"/>
        <v>0</v>
      </c>
      <c r="D111" s="49"/>
      <c r="E111" s="49"/>
      <c r="F111" s="49"/>
      <c r="G111" s="49"/>
      <c r="H111" s="49">
        <f t="shared" si="42"/>
        <v>0</v>
      </c>
      <c r="I111" s="49">
        <f t="shared" si="43"/>
        <v>0</v>
      </c>
      <c r="J111" s="49"/>
      <c r="K111" s="49"/>
      <c r="L111" s="49"/>
      <c r="M111" s="49"/>
      <c r="N111" s="49"/>
      <c r="O111" s="49"/>
      <c r="P111" s="49"/>
      <c r="Q111" s="49"/>
      <c r="R111" s="50"/>
      <c r="S111" s="50">
        <f t="shared" si="44"/>
        <v>0</v>
      </c>
      <c r="T111" s="126"/>
      <c r="U111" s="51">
        <f t="shared" si="46"/>
        <v>0</v>
      </c>
      <c r="V111" s="52"/>
    </row>
    <row r="112" spans="1:22" s="145" customFormat="1" ht="16.5" customHeight="1">
      <c r="A112" s="136" t="s">
        <v>110</v>
      </c>
      <c r="B112" s="137" t="s">
        <v>111</v>
      </c>
      <c r="C112" s="138">
        <f>SUM(C113:C120)</f>
        <v>148247905</v>
      </c>
      <c r="D112" s="138">
        <f>SUM(D113:D120)</f>
        <v>140120917</v>
      </c>
      <c r="E112" s="138">
        <f>SUM(E113:E120)</f>
        <v>8126988</v>
      </c>
      <c r="F112" s="138">
        <f>SUM(F113:F120)</f>
        <v>0</v>
      </c>
      <c r="G112" s="138">
        <f>SUM(G113:G120)</f>
        <v>0</v>
      </c>
      <c r="H112" s="138">
        <f t="shared" si="42"/>
        <v>148247905</v>
      </c>
      <c r="I112" s="138">
        <f t="shared" si="43"/>
        <v>117450122</v>
      </c>
      <c r="J112" s="138">
        <f aca="true" t="shared" si="49" ref="J112:R112">SUM(J113:J120)</f>
        <v>1203163</v>
      </c>
      <c r="K112" s="138">
        <f t="shared" si="49"/>
        <v>63601</v>
      </c>
      <c r="L112" s="138">
        <f t="shared" si="49"/>
        <v>0</v>
      </c>
      <c r="M112" s="138">
        <f t="shared" si="49"/>
        <v>116178358</v>
      </c>
      <c r="N112" s="138">
        <f t="shared" si="49"/>
        <v>0</v>
      </c>
      <c r="O112" s="138">
        <f t="shared" si="49"/>
        <v>5000</v>
      </c>
      <c r="P112" s="138">
        <f t="shared" si="49"/>
        <v>0</v>
      </c>
      <c r="Q112" s="138">
        <f t="shared" si="49"/>
        <v>0</v>
      </c>
      <c r="R112" s="138">
        <f t="shared" si="49"/>
        <v>30797783</v>
      </c>
      <c r="S112" s="139">
        <f t="shared" si="44"/>
        <v>146981141</v>
      </c>
      <c r="T112" s="140">
        <f t="shared" si="45"/>
        <v>1.078554860930668</v>
      </c>
      <c r="U112" s="141">
        <f t="shared" si="46"/>
        <v>148247905</v>
      </c>
      <c r="V112" s="142"/>
    </row>
    <row r="113" spans="1:22" s="146" customFormat="1" ht="16.5" customHeight="1">
      <c r="A113" s="47" t="s">
        <v>26</v>
      </c>
      <c r="B113" s="48" t="s">
        <v>115</v>
      </c>
      <c r="C113" s="49">
        <f aca="true" t="shared" si="50" ref="C113:C120">SUM(D113:E113)</f>
        <v>132001</v>
      </c>
      <c r="D113" s="49">
        <v>130000</v>
      </c>
      <c r="E113" s="49">
        <v>2001</v>
      </c>
      <c r="F113" s="49">
        <v>0</v>
      </c>
      <c r="G113" s="49"/>
      <c r="H113" s="49">
        <f t="shared" si="42"/>
        <v>132001</v>
      </c>
      <c r="I113" s="49">
        <f t="shared" si="43"/>
        <v>132001</v>
      </c>
      <c r="J113" s="49">
        <v>1200</v>
      </c>
      <c r="K113" s="49">
        <v>0</v>
      </c>
      <c r="L113" s="49">
        <v>0</v>
      </c>
      <c r="M113" s="49">
        <v>130801</v>
      </c>
      <c r="N113" s="49">
        <v>0</v>
      </c>
      <c r="O113" s="49">
        <v>0</v>
      </c>
      <c r="P113" s="49">
        <v>0</v>
      </c>
      <c r="Q113" s="49">
        <v>0</v>
      </c>
      <c r="R113" s="50">
        <v>0</v>
      </c>
      <c r="S113" s="50">
        <f t="shared" si="44"/>
        <v>130801</v>
      </c>
      <c r="T113" s="126">
        <f t="shared" si="45"/>
        <v>0.9090840220907417</v>
      </c>
      <c r="U113" s="51">
        <f t="shared" si="46"/>
        <v>132001</v>
      </c>
      <c r="V113" s="52"/>
    </row>
    <row r="114" spans="1:22" s="146" customFormat="1" ht="16.5" customHeight="1">
      <c r="A114" s="47" t="s">
        <v>27</v>
      </c>
      <c r="B114" s="48" t="s">
        <v>116</v>
      </c>
      <c r="C114" s="49">
        <f t="shared" si="50"/>
        <v>31395530</v>
      </c>
      <c r="D114" s="49">
        <v>29858496</v>
      </c>
      <c r="E114" s="49">
        <v>1537034</v>
      </c>
      <c r="F114" s="49">
        <v>0</v>
      </c>
      <c r="G114" s="49"/>
      <c r="H114" s="49">
        <f t="shared" si="42"/>
        <v>31395530</v>
      </c>
      <c r="I114" s="49">
        <f t="shared" si="43"/>
        <v>25446183</v>
      </c>
      <c r="J114" s="49">
        <v>472682</v>
      </c>
      <c r="K114" s="49">
        <v>0</v>
      </c>
      <c r="L114" s="49">
        <v>0</v>
      </c>
      <c r="M114" s="49">
        <v>24973501</v>
      </c>
      <c r="N114" s="49">
        <v>0</v>
      </c>
      <c r="O114" s="49">
        <v>0</v>
      </c>
      <c r="P114" s="49">
        <v>0</v>
      </c>
      <c r="Q114" s="49">
        <v>0</v>
      </c>
      <c r="R114" s="50">
        <v>5949347</v>
      </c>
      <c r="S114" s="50">
        <f t="shared" si="44"/>
        <v>30922848</v>
      </c>
      <c r="T114" s="126">
        <f t="shared" si="45"/>
        <v>1.8575752599122628</v>
      </c>
      <c r="U114" s="51">
        <f t="shared" si="46"/>
        <v>31395530</v>
      </c>
      <c r="V114" s="52"/>
    </row>
    <row r="115" spans="1:22" s="146" customFormat="1" ht="16.5" customHeight="1">
      <c r="A115" s="47" t="s">
        <v>28</v>
      </c>
      <c r="B115" s="48" t="s">
        <v>117</v>
      </c>
      <c r="C115" s="49">
        <f t="shared" si="50"/>
        <v>61901380</v>
      </c>
      <c r="D115" s="49">
        <v>60864497</v>
      </c>
      <c r="E115" s="49">
        <v>1036883</v>
      </c>
      <c r="F115" s="49">
        <v>0</v>
      </c>
      <c r="G115" s="49"/>
      <c r="H115" s="49">
        <f t="shared" si="42"/>
        <v>61901380</v>
      </c>
      <c r="I115" s="49">
        <f t="shared" si="43"/>
        <v>58534197</v>
      </c>
      <c r="J115" s="49">
        <v>110532</v>
      </c>
      <c r="K115" s="49">
        <v>0</v>
      </c>
      <c r="L115" s="49">
        <v>0</v>
      </c>
      <c r="M115" s="49">
        <v>58418665</v>
      </c>
      <c r="N115" s="49">
        <v>0</v>
      </c>
      <c r="O115" s="49">
        <v>5000</v>
      </c>
      <c r="P115" s="49">
        <v>0</v>
      </c>
      <c r="Q115" s="49">
        <v>0</v>
      </c>
      <c r="R115" s="50">
        <v>3367183</v>
      </c>
      <c r="S115" s="50">
        <f t="shared" si="44"/>
        <v>61790848</v>
      </c>
      <c r="T115" s="126">
        <f t="shared" si="45"/>
        <v>0.18883320463079045</v>
      </c>
      <c r="U115" s="51">
        <f t="shared" si="46"/>
        <v>61901380</v>
      </c>
      <c r="V115" s="52"/>
    </row>
    <row r="116" spans="1:22" s="146" customFormat="1" ht="16.5" customHeight="1">
      <c r="A116" s="47" t="s">
        <v>39</v>
      </c>
      <c r="B116" s="48" t="s">
        <v>118</v>
      </c>
      <c r="C116" s="49">
        <f t="shared" si="50"/>
        <v>18796566</v>
      </c>
      <c r="D116" s="49">
        <v>15310635</v>
      </c>
      <c r="E116" s="49">
        <v>3485931</v>
      </c>
      <c r="F116" s="49">
        <v>0</v>
      </c>
      <c r="G116" s="49"/>
      <c r="H116" s="49">
        <f t="shared" si="42"/>
        <v>18796566</v>
      </c>
      <c r="I116" s="49">
        <f t="shared" si="43"/>
        <v>18339282</v>
      </c>
      <c r="J116" s="49">
        <v>275218</v>
      </c>
      <c r="K116" s="49">
        <v>0</v>
      </c>
      <c r="L116" s="49">
        <v>0</v>
      </c>
      <c r="M116" s="49">
        <v>18064064</v>
      </c>
      <c r="N116" s="49">
        <v>0</v>
      </c>
      <c r="O116" s="49">
        <v>0</v>
      </c>
      <c r="P116" s="49">
        <v>0</v>
      </c>
      <c r="Q116" s="49">
        <v>0</v>
      </c>
      <c r="R116" s="50">
        <v>457284</v>
      </c>
      <c r="S116" s="50">
        <f t="shared" si="44"/>
        <v>18521348</v>
      </c>
      <c r="T116" s="126">
        <f t="shared" si="45"/>
        <v>1.5007021539883623</v>
      </c>
      <c r="U116" s="51">
        <f t="shared" si="46"/>
        <v>18796566</v>
      </c>
      <c r="V116" s="52"/>
    </row>
    <row r="117" spans="1:22" s="146" customFormat="1" ht="16.5" customHeight="1">
      <c r="A117" s="47" t="s">
        <v>40</v>
      </c>
      <c r="B117" s="48" t="s">
        <v>119</v>
      </c>
      <c r="C117" s="49">
        <f t="shared" si="50"/>
        <v>22042917</v>
      </c>
      <c r="D117" s="49">
        <v>21812331</v>
      </c>
      <c r="E117" s="49">
        <v>230586</v>
      </c>
      <c r="F117" s="49">
        <v>0</v>
      </c>
      <c r="G117" s="49"/>
      <c r="H117" s="49">
        <f t="shared" si="42"/>
        <v>22042917</v>
      </c>
      <c r="I117" s="49">
        <f t="shared" si="43"/>
        <v>6737017</v>
      </c>
      <c r="J117" s="49">
        <v>112051</v>
      </c>
      <c r="K117" s="49">
        <v>1</v>
      </c>
      <c r="L117" s="49">
        <v>0</v>
      </c>
      <c r="M117" s="49">
        <v>6624965</v>
      </c>
      <c r="N117" s="49">
        <v>0</v>
      </c>
      <c r="O117" s="49">
        <v>0</v>
      </c>
      <c r="P117" s="49">
        <v>0</v>
      </c>
      <c r="Q117" s="49">
        <v>0</v>
      </c>
      <c r="R117" s="50">
        <v>15305900</v>
      </c>
      <c r="S117" s="50">
        <f t="shared" si="44"/>
        <v>21930865</v>
      </c>
      <c r="T117" s="126">
        <f t="shared" si="45"/>
        <v>1.6632286960237743</v>
      </c>
      <c r="U117" s="51">
        <f t="shared" si="46"/>
        <v>22042917</v>
      </c>
      <c r="V117" s="52"/>
    </row>
    <row r="118" spans="1:22" s="146" customFormat="1" ht="16.5" customHeight="1">
      <c r="A118" s="47" t="s">
        <v>41</v>
      </c>
      <c r="B118" s="48" t="s">
        <v>120</v>
      </c>
      <c r="C118" s="49">
        <f t="shared" si="50"/>
        <v>10496041</v>
      </c>
      <c r="D118" s="49">
        <v>9067642</v>
      </c>
      <c r="E118" s="49">
        <v>1428399</v>
      </c>
      <c r="F118" s="49">
        <v>0</v>
      </c>
      <c r="G118" s="49"/>
      <c r="H118" s="49">
        <f t="shared" si="42"/>
        <v>10496041</v>
      </c>
      <c r="I118" s="49">
        <f t="shared" si="43"/>
        <v>5762203</v>
      </c>
      <c r="J118" s="49">
        <v>203202</v>
      </c>
      <c r="K118" s="49">
        <v>63600</v>
      </c>
      <c r="L118" s="49">
        <v>0</v>
      </c>
      <c r="M118" s="49">
        <v>5495401</v>
      </c>
      <c r="N118" s="49">
        <v>0</v>
      </c>
      <c r="O118" s="49">
        <v>0</v>
      </c>
      <c r="P118" s="49">
        <v>0</v>
      </c>
      <c r="Q118" s="49">
        <v>0</v>
      </c>
      <c r="R118" s="50">
        <v>4733838</v>
      </c>
      <c r="S118" s="50">
        <f t="shared" si="44"/>
        <v>10229239</v>
      </c>
      <c r="T118" s="126">
        <f t="shared" si="45"/>
        <v>4.6302082727734515</v>
      </c>
      <c r="U118" s="51">
        <f t="shared" si="46"/>
        <v>10496041</v>
      </c>
      <c r="V118" s="52"/>
    </row>
    <row r="119" spans="1:22" s="146" customFormat="1" ht="16.5" customHeight="1">
      <c r="A119" s="47" t="s">
        <v>42</v>
      </c>
      <c r="B119" s="48" t="s">
        <v>194</v>
      </c>
      <c r="C119" s="49">
        <f t="shared" si="50"/>
        <v>3483470</v>
      </c>
      <c r="D119" s="49">
        <v>3077316</v>
      </c>
      <c r="E119" s="49">
        <v>406154</v>
      </c>
      <c r="F119" s="49">
        <v>0</v>
      </c>
      <c r="G119" s="49"/>
      <c r="H119" s="49">
        <f t="shared" si="42"/>
        <v>3483470</v>
      </c>
      <c r="I119" s="49">
        <f t="shared" si="43"/>
        <v>2499239</v>
      </c>
      <c r="J119" s="49">
        <v>28278</v>
      </c>
      <c r="K119" s="49">
        <v>0</v>
      </c>
      <c r="L119" s="49">
        <v>0</v>
      </c>
      <c r="M119" s="49">
        <v>2470961</v>
      </c>
      <c r="N119" s="49">
        <v>0</v>
      </c>
      <c r="O119" s="49">
        <v>0</v>
      </c>
      <c r="P119" s="49">
        <v>0</v>
      </c>
      <c r="Q119" s="49">
        <v>0</v>
      </c>
      <c r="R119" s="50">
        <v>984231</v>
      </c>
      <c r="S119" s="50">
        <f t="shared" si="44"/>
        <v>3455192</v>
      </c>
      <c r="T119" s="126">
        <f t="shared" si="45"/>
        <v>1.1314644177687687</v>
      </c>
      <c r="U119" s="51">
        <f t="shared" si="46"/>
        <v>3483470</v>
      </c>
      <c r="V119" s="52"/>
    </row>
    <row r="120" spans="1:22" s="146" customFormat="1" ht="16.5" customHeight="1">
      <c r="A120" s="47" t="s">
        <v>11</v>
      </c>
      <c r="B120" s="48" t="s">
        <v>18</v>
      </c>
      <c r="C120" s="49">
        <f t="shared" si="50"/>
        <v>0</v>
      </c>
      <c r="D120" s="49"/>
      <c r="E120" s="49"/>
      <c r="F120" s="49"/>
      <c r="G120" s="49"/>
      <c r="H120" s="49">
        <f t="shared" si="42"/>
        <v>0</v>
      </c>
      <c r="I120" s="49">
        <f t="shared" si="43"/>
        <v>0</v>
      </c>
      <c r="J120" s="49"/>
      <c r="K120" s="49"/>
      <c r="L120" s="49"/>
      <c r="M120" s="49"/>
      <c r="N120" s="49"/>
      <c r="O120" s="49"/>
      <c r="P120" s="49"/>
      <c r="Q120" s="49"/>
      <c r="R120" s="50"/>
      <c r="S120" s="50">
        <f t="shared" si="44"/>
        <v>0</v>
      </c>
      <c r="T120" s="126"/>
      <c r="U120" s="51">
        <f t="shared" si="46"/>
        <v>0</v>
      </c>
      <c r="V120" s="52"/>
    </row>
    <row r="121" spans="1:22" s="148" customFormat="1" ht="16.5" customHeight="1">
      <c r="A121" s="56"/>
      <c r="B121" s="57"/>
      <c r="C121" s="129"/>
      <c r="D121" s="129"/>
      <c r="E121" s="58"/>
      <c r="F121" s="59"/>
      <c r="G121" s="59"/>
      <c r="H121" s="60"/>
      <c r="I121" s="60"/>
      <c r="J121" s="59"/>
      <c r="K121" s="59"/>
      <c r="L121" s="59"/>
      <c r="M121" s="59"/>
      <c r="N121" s="59"/>
      <c r="O121" s="59"/>
      <c r="P121" s="59"/>
      <c r="Q121" s="60"/>
      <c r="R121" s="61"/>
      <c r="S121" s="130"/>
      <c r="T121" s="130"/>
      <c r="U121" s="62"/>
      <c r="V121" s="63"/>
    </row>
    <row r="122" spans="1:21" s="66" customFormat="1" ht="16.5" customHeight="1">
      <c r="A122" s="240" t="str">
        <f>'Mẫu BC việc theo CHV Mẫu 06'!A115:E115</f>
        <v>Đồng Tháp, ngày 05 tháng 12 năm 2016</v>
      </c>
      <c r="B122" s="240"/>
      <c r="C122" s="240"/>
      <c r="D122" s="240"/>
      <c r="E122" s="240"/>
      <c r="F122" s="240"/>
      <c r="G122" s="64"/>
      <c r="H122" s="64"/>
      <c r="I122" s="64"/>
      <c r="J122" s="64"/>
      <c r="K122" s="64"/>
      <c r="L122" s="64"/>
      <c r="M122" s="65"/>
      <c r="N122" s="229" t="str">
        <f>A122</f>
        <v>Đồng Tháp, ngày 05 tháng 12 năm 2016</v>
      </c>
      <c r="O122" s="229"/>
      <c r="P122" s="229"/>
      <c r="Q122" s="229"/>
      <c r="R122" s="229"/>
      <c r="S122" s="229"/>
      <c r="T122" s="229"/>
      <c r="U122" s="65"/>
    </row>
    <row r="123" spans="1:21" s="69" customFormat="1" ht="19.5" customHeight="1">
      <c r="A123" s="241" t="s">
        <v>3</v>
      </c>
      <c r="B123" s="241"/>
      <c r="C123" s="241"/>
      <c r="D123" s="241"/>
      <c r="E123" s="241"/>
      <c r="F123" s="241"/>
      <c r="G123" s="68"/>
      <c r="H123" s="68"/>
      <c r="I123" s="68"/>
      <c r="J123" s="68"/>
      <c r="K123" s="68"/>
      <c r="L123" s="68"/>
      <c r="M123" s="68"/>
      <c r="N123" s="235" t="str">
        <f>'Mẫu BC việc theo CHV Mẫu 06'!N116:S116</f>
        <v>KT. CỤC TRƯỞNG</v>
      </c>
      <c r="O123" s="235"/>
      <c r="P123" s="235"/>
      <c r="Q123" s="235"/>
      <c r="R123" s="235"/>
      <c r="S123" s="235"/>
      <c r="T123" s="235"/>
      <c r="U123" s="67"/>
    </row>
    <row r="124" spans="1:22" s="67" customFormat="1" ht="18.75">
      <c r="A124" s="70"/>
      <c r="B124" s="227"/>
      <c r="C124" s="227"/>
      <c r="D124" s="227"/>
      <c r="E124" s="70"/>
      <c r="F124" s="70"/>
      <c r="G124" s="70"/>
      <c r="H124" s="70"/>
      <c r="I124" s="70"/>
      <c r="J124" s="70"/>
      <c r="K124" s="70"/>
      <c r="L124" s="70"/>
      <c r="M124" s="70"/>
      <c r="N124" s="228" t="s">
        <v>184</v>
      </c>
      <c r="O124" s="228"/>
      <c r="P124" s="228"/>
      <c r="Q124" s="228"/>
      <c r="R124" s="228"/>
      <c r="S124" s="228"/>
      <c r="T124" s="228"/>
      <c r="U124" s="70"/>
      <c r="V124" s="70"/>
    </row>
    <row r="125" spans="1:22" s="67" customFormat="1" ht="18.75">
      <c r="A125" s="70"/>
      <c r="B125" s="70"/>
      <c r="C125" s="70"/>
      <c r="D125" s="70"/>
      <c r="E125" s="70"/>
      <c r="F125" s="70"/>
      <c r="G125" s="70"/>
      <c r="H125" s="70"/>
      <c r="I125" s="70"/>
      <c r="J125" s="70"/>
      <c r="K125" s="70"/>
      <c r="L125" s="70"/>
      <c r="M125" s="70"/>
      <c r="N125" s="70"/>
      <c r="O125" s="70"/>
      <c r="P125" s="70"/>
      <c r="Q125" s="70"/>
      <c r="R125" s="70"/>
      <c r="S125" s="70"/>
      <c r="T125" s="70"/>
      <c r="U125" s="70"/>
      <c r="V125" s="70"/>
    </row>
    <row r="126" spans="1:22" s="67" customFormat="1" ht="18.75">
      <c r="A126" s="70"/>
      <c r="B126" s="70"/>
      <c r="C126" s="70"/>
      <c r="D126" s="70"/>
      <c r="E126" s="70"/>
      <c r="F126" s="70"/>
      <c r="G126" s="70"/>
      <c r="H126" s="70"/>
      <c r="I126" s="70"/>
      <c r="J126" s="70"/>
      <c r="K126" s="70"/>
      <c r="L126" s="70"/>
      <c r="M126" s="70"/>
      <c r="N126" s="70"/>
      <c r="O126" s="70"/>
      <c r="P126" s="70"/>
      <c r="Q126" s="70"/>
      <c r="R126" s="70"/>
      <c r="S126" s="70"/>
      <c r="T126" s="70"/>
      <c r="U126" s="70"/>
      <c r="V126" s="70"/>
    </row>
    <row r="127" spans="1:22" s="67" customFormat="1" ht="18.75">
      <c r="A127" s="70"/>
      <c r="B127" s="70"/>
      <c r="C127" s="70"/>
      <c r="D127" s="70"/>
      <c r="E127" s="70"/>
      <c r="F127" s="70"/>
      <c r="G127" s="70"/>
      <c r="H127" s="70"/>
      <c r="I127" s="70"/>
      <c r="J127" s="70"/>
      <c r="K127" s="70"/>
      <c r="L127" s="70"/>
      <c r="M127" s="70"/>
      <c r="N127" s="70"/>
      <c r="O127" s="70"/>
      <c r="P127" s="70"/>
      <c r="Q127" s="70"/>
      <c r="R127" s="70"/>
      <c r="S127" s="70"/>
      <c r="T127" s="70"/>
      <c r="U127" s="70"/>
      <c r="V127" s="70"/>
    </row>
    <row r="128" spans="1:22" s="67" customFormat="1" ht="15.75" customHeight="1">
      <c r="A128" s="71"/>
      <c r="C128" s="71"/>
      <c r="D128" s="71"/>
      <c r="E128" s="71"/>
      <c r="F128" s="71"/>
      <c r="G128" s="71"/>
      <c r="H128" s="71"/>
      <c r="I128" s="71"/>
      <c r="J128" s="71"/>
      <c r="K128" s="71"/>
      <c r="L128" s="71"/>
      <c r="M128" s="71"/>
      <c r="N128" s="71"/>
      <c r="O128" s="71"/>
      <c r="P128" s="71"/>
      <c r="Q128" s="71"/>
      <c r="R128" s="70"/>
      <c r="S128" s="70"/>
      <c r="T128" s="70"/>
      <c r="U128" s="70"/>
      <c r="V128" s="70"/>
    </row>
    <row r="129" spans="1:22" s="67" customFormat="1" ht="29.25" customHeight="1">
      <c r="A129" s="227" t="str">
        <f>'Mẫu BC việc theo CHV Mẫu 06'!A128:E128</f>
        <v>Nguyễn Chí Hòa</v>
      </c>
      <c r="B129" s="227"/>
      <c r="C129" s="227"/>
      <c r="D129" s="227"/>
      <c r="E129" s="227"/>
      <c r="F129" s="227"/>
      <c r="G129" s="71"/>
      <c r="H129" s="71"/>
      <c r="I129" s="71"/>
      <c r="J129" s="71"/>
      <c r="K129" s="71"/>
      <c r="L129" s="71"/>
      <c r="M129" s="71"/>
      <c r="N129" s="227" t="str">
        <f>'Mẫu BC việc theo CHV Mẫu 06'!N128:S128</f>
        <v>Bùi Văn Ty</v>
      </c>
      <c r="O129" s="227"/>
      <c r="P129" s="227"/>
      <c r="Q129" s="227"/>
      <c r="R129" s="227"/>
      <c r="S129" s="227"/>
      <c r="T129" s="227"/>
      <c r="U129" s="70"/>
      <c r="V129" s="70"/>
    </row>
    <row r="130" spans="1:22" s="67" customFormat="1" ht="18.75">
      <c r="A130" s="70"/>
      <c r="B130" s="70"/>
      <c r="C130" s="70"/>
      <c r="D130" s="70"/>
      <c r="E130" s="70"/>
      <c r="F130" s="70"/>
      <c r="G130" s="70"/>
      <c r="H130" s="70"/>
      <c r="I130" s="70"/>
      <c r="J130" s="70"/>
      <c r="K130" s="70"/>
      <c r="L130" s="70"/>
      <c r="M130" s="70"/>
      <c r="N130" s="70"/>
      <c r="O130" s="70"/>
      <c r="P130" s="70"/>
      <c r="Q130" s="70"/>
      <c r="R130" s="70"/>
      <c r="S130" s="70"/>
      <c r="T130" s="70"/>
      <c r="U130" s="70"/>
      <c r="V130" s="70"/>
    </row>
    <row r="131" spans="1:22" s="67" customFormat="1" ht="18.75">
      <c r="A131" s="70"/>
      <c r="B131" s="70"/>
      <c r="C131" s="70"/>
      <c r="D131" s="70"/>
      <c r="E131" s="70"/>
      <c r="F131" s="70"/>
      <c r="G131" s="70"/>
      <c r="H131" s="70"/>
      <c r="I131" s="70"/>
      <c r="J131" s="70"/>
      <c r="K131" s="70"/>
      <c r="L131" s="70"/>
      <c r="M131" s="70"/>
      <c r="N131" s="70"/>
      <c r="O131" s="70"/>
      <c r="P131" s="70"/>
      <c r="Q131" s="70"/>
      <c r="R131" s="70"/>
      <c r="S131" s="70"/>
      <c r="T131" s="70"/>
      <c r="U131" s="70"/>
      <c r="V131" s="70"/>
    </row>
    <row r="132" spans="1:22" s="149" customFormat="1" ht="18.75">
      <c r="A132" s="72"/>
      <c r="B132" s="72"/>
      <c r="C132" s="72"/>
      <c r="D132" s="72"/>
      <c r="E132" s="72"/>
      <c r="F132" s="72"/>
      <c r="G132" s="72"/>
      <c r="H132" s="72"/>
      <c r="I132" s="72"/>
      <c r="J132" s="72"/>
      <c r="K132" s="72"/>
      <c r="L132" s="72"/>
      <c r="M132" s="72"/>
      <c r="N132" s="72"/>
      <c r="O132" s="72"/>
      <c r="P132" s="72"/>
      <c r="Q132" s="72"/>
      <c r="R132" s="72"/>
      <c r="S132" s="72"/>
      <c r="T132" s="72"/>
      <c r="U132" s="72"/>
      <c r="V132" s="72"/>
    </row>
    <row r="133" spans="1:22" s="149" customFormat="1" ht="18.75">
      <c r="A133" s="72"/>
      <c r="B133" s="72"/>
      <c r="C133" s="72"/>
      <c r="D133" s="72"/>
      <c r="E133" s="72"/>
      <c r="F133" s="72"/>
      <c r="G133" s="72"/>
      <c r="H133" s="72"/>
      <c r="I133" s="72"/>
      <c r="J133" s="72"/>
      <c r="K133" s="72"/>
      <c r="L133" s="72"/>
      <c r="M133" s="72"/>
      <c r="N133" s="72"/>
      <c r="O133" s="72"/>
      <c r="P133" s="72"/>
      <c r="Q133" s="72"/>
      <c r="R133" s="72"/>
      <c r="S133" s="72"/>
      <c r="T133" s="72"/>
      <c r="U133" s="72"/>
      <c r="V133" s="72"/>
    </row>
    <row r="134" spans="1:22" s="149" customFormat="1" ht="18.75">
      <c r="A134" s="72"/>
      <c r="B134" s="72"/>
      <c r="C134" s="72"/>
      <c r="D134" s="72"/>
      <c r="E134" s="72"/>
      <c r="F134" s="72"/>
      <c r="G134" s="72"/>
      <c r="H134" s="72"/>
      <c r="I134" s="72"/>
      <c r="J134" s="72"/>
      <c r="K134" s="72"/>
      <c r="L134" s="72"/>
      <c r="M134" s="72"/>
      <c r="N134" s="72"/>
      <c r="O134" s="72"/>
      <c r="P134" s="72"/>
      <c r="Q134" s="72"/>
      <c r="R134" s="72"/>
      <c r="S134" s="72"/>
      <c r="T134" s="72"/>
      <c r="U134" s="72"/>
      <c r="V134" s="72"/>
    </row>
    <row r="135" spans="1:22" s="148" customFormat="1" ht="15.75">
      <c r="A135" s="63"/>
      <c r="B135" s="63"/>
      <c r="C135" s="131"/>
      <c r="D135" s="131"/>
      <c r="E135" s="63"/>
      <c r="F135" s="63"/>
      <c r="G135" s="63"/>
      <c r="H135" s="131"/>
      <c r="I135" s="131"/>
      <c r="J135" s="63"/>
      <c r="K135" s="63"/>
      <c r="L135" s="63"/>
      <c r="M135" s="63"/>
      <c r="N135" s="63"/>
      <c r="O135" s="63"/>
      <c r="P135" s="63"/>
      <c r="Q135" s="63"/>
      <c r="R135" s="63"/>
      <c r="S135" s="131"/>
      <c r="T135" s="131"/>
      <c r="U135" s="62"/>
      <c r="V135" s="63"/>
    </row>
    <row r="136" spans="1:22" s="148" customFormat="1" ht="15.75">
      <c r="A136" s="63"/>
      <c r="B136" s="63"/>
      <c r="C136" s="131"/>
      <c r="D136" s="131"/>
      <c r="E136" s="63"/>
      <c r="F136" s="63"/>
      <c r="G136" s="63"/>
      <c r="H136" s="131"/>
      <c r="I136" s="131"/>
      <c r="J136" s="63"/>
      <c r="K136" s="63"/>
      <c r="L136" s="63"/>
      <c r="M136" s="63"/>
      <c r="N136" s="63"/>
      <c r="O136" s="63"/>
      <c r="P136" s="63"/>
      <c r="Q136" s="63"/>
      <c r="R136" s="63"/>
      <c r="S136" s="131"/>
      <c r="T136" s="131"/>
      <c r="U136" s="62"/>
      <c r="V136" s="63"/>
    </row>
    <row r="137" spans="1:22" s="148" customFormat="1" ht="15.75">
      <c r="A137" s="63"/>
      <c r="B137" s="63"/>
      <c r="C137" s="131"/>
      <c r="D137" s="131"/>
      <c r="E137" s="63"/>
      <c r="F137" s="63"/>
      <c r="G137" s="63"/>
      <c r="H137" s="131"/>
      <c r="I137" s="131"/>
      <c r="J137" s="63"/>
      <c r="K137" s="63"/>
      <c r="L137" s="63"/>
      <c r="M137" s="63"/>
      <c r="N137" s="63"/>
      <c r="O137" s="63"/>
      <c r="P137" s="63"/>
      <c r="Q137" s="63"/>
      <c r="R137" s="63"/>
      <c r="S137" s="131"/>
      <c r="T137" s="131"/>
      <c r="U137" s="62"/>
      <c r="V137" s="63"/>
    </row>
    <row r="138" spans="1:22" s="148" customFormat="1" ht="15.75">
      <c r="A138" s="63"/>
      <c r="B138" s="63"/>
      <c r="C138" s="131"/>
      <c r="D138" s="131"/>
      <c r="E138" s="63"/>
      <c r="F138" s="63"/>
      <c r="G138" s="63"/>
      <c r="H138" s="131"/>
      <c r="I138" s="131"/>
      <c r="J138" s="63"/>
      <c r="K138" s="63"/>
      <c r="L138" s="63"/>
      <c r="M138" s="63"/>
      <c r="N138" s="63"/>
      <c r="O138" s="63"/>
      <c r="P138" s="63"/>
      <c r="Q138" s="63"/>
      <c r="R138" s="63"/>
      <c r="S138" s="131"/>
      <c r="T138" s="131"/>
      <c r="U138" s="62"/>
      <c r="V138" s="63"/>
    </row>
    <row r="139" spans="1:22" s="148" customFormat="1" ht="15.75">
      <c r="A139" s="63"/>
      <c r="B139" s="63"/>
      <c r="C139" s="131"/>
      <c r="D139" s="131"/>
      <c r="E139" s="63"/>
      <c r="F139" s="63"/>
      <c r="G139" s="63"/>
      <c r="H139" s="131"/>
      <c r="I139" s="131"/>
      <c r="J139" s="63"/>
      <c r="K139" s="63"/>
      <c r="L139" s="63"/>
      <c r="M139" s="63"/>
      <c r="N139" s="63"/>
      <c r="O139" s="63"/>
      <c r="P139" s="63"/>
      <c r="Q139" s="63"/>
      <c r="R139" s="63"/>
      <c r="S139" s="131"/>
      <c r="T139" s="131"/>
      <c r="U139" s="62"/>
      <c r="V139" s="63"/>
    </row>
    <row r="140" spans="1:22" s="148" customFormat="1" ht="15.75">
      <c r="A140" s="63"/>
      <c r="B140" s="63"/>
      <c r="C140" s="131"/>
      <c r="D140" s="131"/>
      <c r="E140" s="63"/>
      <c r="F140" s="63"/>
      <c r="G140" s="63"/>
      <c r="H140" s="131"/>
      <c r="I140" s="131"/>
      <c r="J140" s="63"/>
      <c r="K140" s="63"/>
      <c r="L140" s="63"/>
      <c r="M140" s="63"/>
      <c r="N140" s="63"/>
      <c r="O140" s="63"/>
      <c r="P140" s="63"/>
      <c r="Q140" s="63"/>
      <c r="R140" s="63"/>
      <c r="S140" s="131"/>
      <c r="T140" s="131"/>
      <c r="U140" s="62"/>
      <c r="V140" s="63"/>
    </row>
    <row r="141" spans="1:22" s="148" customFormat="1" ht="15.75">
      <c r="A141" s="63"/>
      <c r="B141" s="63"/>
      <c r="C141" s="131"/>
      <c r="D141" s="131"/>
      <c r="E141" s="63"/>
      <c r="F141" s="63"/>
      <c r="G141" s="63"/>
      <c r="H141" s="131"/>
      <c r="I141" s="131"/>
      <c r="J141" s="63"/>
      <c r="K141" s="63"/>
      <c r="L141" s="63"/>
      <c r="M141" s="63"/>
      <c r="N141" s="63"/>
      <c r="O141" s="63"/>
      <c r="P141" s="63"/>
      <c r="Q141" s="63"/>
      <c r="R141" s="63"/>
      <c r="S141" s="131"/>
      <c r="T141" s="131"/>
      <c r="U141" s="62"/>
      <c r="V141" s="63"/>
    </row>
    <row r="142" spans="1:22" s="148" customFormat="1" ht="15.75">
      <c r="A142" s="63"/>
      <c r="B142" s="63"/>
      <c r="C142" s="131"/>
      <c r="D142" s="131"/>
      <c r="E142" s="63"/>
      <c r="F142" s="63"/>
      <c r="G142" s="63"/>
      <c r="H142" s="131"/>
      <c r="I142" s="131"/>
      <c r="J142" s="63"/>
      <c r="K142" s="63"/>
      <c r="L142" s="63"/>
      <c r="M142" s="63"/>
      <c r="N142" s="63"/>
      <c r="O142" s="63"/>
      <c r="P142" s="63"/>
      <c r="Q142" s="63"/>
      <c r="R142" s="63"/>
      <c r="S142" s="131"/>
      <c r="T142" s="131"/>
      <c r="U142" s="62"/>
      <c r="V142" s="63"/>
    </row>
    <row r="143" spans="1:22" s="148" customFormat="1" ht="15.75">
      <c r="A143" s="63"/>
      <c r="B143" s="63"/>
      <c r="C143" s="131"/>
      <c r="D143" s="131"/>
      <c r="E143" s="63"/>
      <c r="F143" s="63"/>
      <c r="G143" s="63"/>
      <c r="H143" s="131"/>
      <c r="I143" s="131"/>
      <c r="J143" s="63"/>
      <c r="K143" s="63"/>
      <c r="L143" s="63"/>
      <c r="M143" s="63"/>
      <c r="N143" s="63"/>
      <c r="O143" s="63"/>
      <c r="P143" s="63"/>
      <c r="Q143" s="63"/>
      <c r="R143" s="63"/>
      <c r="S143" s="131"/>
      <c r="T143" s="131"/>
      <c r="U143" s="62"/>
      <c r="V143" s="63"/>
    </row>
    <row r="144" spans="1:22" s="148" customFormat="1" ht="15.75">
      <c r="A144" s="63"/>
      <c r="B144" s="63"/>
      <c r="C144" s="131"/>
      <c r="D144" s="131"/>
      <c r="E144" s="63"/>
      <c r="F144" s="63"/>
      <c r="G144" s="63"/>
      <c r="H144" s="131"/>
      <c r="I144" s="131"/>
      <c r="J144" s="63"/>
      <c r="K144" s="63"/>
      <c r="L144" s="63"/>
      <c r="M144" s="63"/>
      <c r="N144" s="63"/>
      <c r="O144" s="63"/>
      <c r="P144" s="63"/>
      <c r="Q144" s="63"/>
      <c r="R144" s="63"/>
      <c r="S144" s="131"/>
      <c r="T144" s="131"/>
      <c r="U144" s="62"/>
      <c r="V144" s="63"/>
    </row>
    <row r="145" spans="1:22" s="148" customFormat="1" ht="15.75">
      <c r="A145" s="63"/>
      <c r="B145" s="63"/>
      <c r="C145" s="131"/>
      <c r="D145" s="131"/>
      <c r="E145" s="63"/>
      <c r="F145" s="63"/>
      <c r="G145" s="63"/>
      <c r="H145" s="131"/>
      <c r="I145" s="131"/>
      <c r="J145" s="63"/>
      <c r="K145" s="63"/>
      <c r="L145" s="63"/>
      <c r="M145" s="63"/>
      <c r="N145" s="63"/>
      <c r="O145" s="63"/>
      <c r="P145" s="63"/>
      <c r="Q145" s="63"/>
      <c r="R145" s="63"/>
      <c r="S145" s="131"/>
      <c r="T145" s="131"/>
      <c r="U145" s="62"/>
      <c r="V145" s="63"/>
    </row>
    <row r="146" spans="1:22" s="148" customFormat="1" ht="15.75">
      <c r="A146" s="63"/>
      <c r="B146" s="63"/>
      <c r="C146" s="131"/>
      <c r="D146" s="131"/>
      <c r="E146" s="63"/>
      <c r="F146" s="63"/>
      <c r="G146" s="63"/>
      <c r="H146" s="131"/>
      <c r="I146" s="131"/>
      <c r="J146" s="63"/>
      <c r="K146" s="63"/>
      <c r="L146" s="63"/>
      <c r="M146" s="63"/>
      <c r="N146" s="63"/>
      <c r="O146" s="63"/>
      <c r="P146" s="63"/>
      <c r="Q146" s="63"/>
      <c r="R146" s="63"/>
      <c r="S146" s="131"/>
      <c r="T146" s="131"/>
      <c r="U146" s="62"/>
      <c r="V146" s="63"/>
    </row>
    <row r="147" spans="1:22" s="148" customFormat="1" ht="15.75">
      <c r="A147" s="63"/>
      <c r="B147" s="63"/>
      <c r="C147" s="131"/>
      <c r="D147" s="131"/>
      <c r="E147" s="63"/>
      <c r="F147" s="63"/>
      <c r="G147" s="63"/>
      <c r="H147" s="131"/>
      <c r="I147" s="131"/>
      <c r="J147" s="63"/>
      <c r="K147" s="63"/>
      <c r="L147" s="63"/>
      <c r="M147" s="63"/>
      <c r="N147" s="63"/>
      <c r="O147" s="63"/>
      <c r="P147" s="63"/>
      <c r="Q147" s="63"/>
      <c r="R147" s="63"/>
      <c r="S147" s="131"/>
      <c r="T147" s="131"/>
      <c r="U147" s="62"/>
      <c r="V147" s="63"/>
    </row>
    <row r="148" spans="1:22" s="148" customFormat="1" ht="15.75">
      <c r="A148" s="63"/>
      <c r="B148" s="63"/>
      <c r="C148" s="131"/>
      <c r="D148" s="131"/>
      <c r="E148" s="63"/>
      <c r="F148" s="63"/>
      <c r="G148" s="63"/>
      <c r="H148" s="131"/>
      <c r="I148" s="131"/>
      <c r="J148" s="63"/>
      <c r="K148" s="63"/>
      <c r="L148" s="63"/>
      <c r="M148" s="63"/>
      <c r="N148" s="63"/>
      <c r="O148" s="63"/>
      <c r="P148" s="63"/>
      <c r="Q148" s="63"/>
      <c r="R148" s="63"/>
      <c r="S148" s="131"/>
      <c r="T148" s="131"/>
      <c r="U148" s="62"/>
      <c r="V148" s="63"/>
    </row>
    <row r="149" spans="1:22" s="148" customFormat="1" ht="15.75">
      <c r="A149" s="63"/>
      <c r="B149" s="63"/>
      <c r="C149" s="131"/>
      <c r="D149" s="131"/>
      <c r="E149" s="63"/>
      <c r="F149" s="63"/>
      <c r="G149" s="63"/>
      <c r="H149" s="131"/>
      <c r="I149" s="131"/>
      <c r="J149" s="63"/>
      <c r="K149" s="63"/>
      <c r="L149" s="63"/>
      <c r="M149" s="63"/>
      <c r="N149" s="63"/>
      <c r="O149" s="63"/>
      <c r="P149" s="63"/>
      <c r="Q149" s="63"/>
      <c r="R149" s="63"/>
      <c r="S149" s="131"/>
      <c r="T149" s="131"/>
      <c r="U149" s="62"/>
      <c r="V149" s="63"/>
    </row>
    <row r="150" spans="1:22" s="148" customFormat="1" ht="15.75">
      <c r="A150" s="63"/>
      <c r="B150" s="63"/>
      <c r="C150" s="131"/>
      <c r="D150" s="131"/>
      <c r="E150" s="63"/>
      <c r="F150" s="63"/>
      <c r="G150" s="63"/>
      <c r="H150" s="131"/>
      <c r="I150" s="131"/>
      <c r="J150" s="63"/>
      <c r="K150" s="63"/>
      <c r="L150" s="63"/>
      <c r="M150" s="63"/>
      <c r="N150" s="63"/>
      <c r="O150" s="63"/>
      <c r="P150" s="63"/>
      <c r="Q150" s="63"/>
      <c r="R150" s="63"/>
      <c r="S150" s="131"/>
      <c r="T150" s="131"/>
      <c r="U150" s="62"/>
      <c r="V150" s="63"/>
    </row>
    <row r="151" spans="1:22" s="148" customFormat="1" ht="15.75">
      <c r="A151" s="63"/>
      <c r="B151" s="63"/>
      <c r="C151" s="131"/>
      <c r="D151" s="131"/>
      <c r="E151" s="63"/>
      <c r="F151" s="63"/>
      <c r="G151" s="63"/>
      <c r="H151" s="131"/>
      <c r="I151" s="131"/>
      <c r="J151" s="63"/>
      <c r="K151" s="63"/>
      <c r="L151" s="63"/>
      <c r="M151" s="63"/>
      <c r="N151" s="63"/>
      <c r="O151" s="63"/>
      <c r="P151" s="63"/>
      <c r="Q151" s="63"/>
      <c r="R151" s="63"/>
      <c r="S151" s="131"/>
      <c r="T151" s="131"/>
      <c r="U151" s="62"/>
      <c r="V151" s="63"/>
    </row>
    <row r="152" spans="1:22" s="148" customFormat="1" ht="15.75">
      <c r="A152" s="63"/>
      <c r="B152" s="63"/>
      <c r="C152" s="131"/>
      <c r="D152" s="131"/>
      <c r="E152" s="63"/>
      <c r="F152" s="63"/>
      <c r="G152" s="63"/>
      <c r="H152" s="131"/>
      <c r="I152" s="131"/>
      <c r="J152" s="63"/>
      <c r="K152" s="63"/>
      <c r="L152" s="63"/>
      <c r="M152" s="63"/>
      <c r="N152" s="63"/>
      <c r="O152" s="63"/>
      <c r="P152" s="63"/>
      <c r="Q152" s="63"/>
      <c r="R152" s="63"/>
      <c r="S152" s="131"/>
      <c r="T152" s="131"/>
      <c r="U152" s="62"/>
      <c r="V152" s="63"/>
    </row>
    <row r="153" spans="1:22" s="148" customFormat="1" ht="15.75">
      <c r="A153" s="63"/>
      <c r="B153" s="63"/>
      <c r="C153" s="131"/>
      <c r="D153" s="131"/>
      <c r="E153" s="63"/>
      <c r="F153" s="63"/>
      <c r="G153" s="63"/>
      <c r="H153" s="131"/>
      <c r="I153" s="131"/>
      <c r="J153" s="63"/>
      <c r="K153" s="63"/>
      <c r="L153" s="63"/>
      <c r="M153" s="63"/>
      <c r="N153" s="63"/>
      <c r="O153" s="63"/>
      <c r="P153" s="63"/>
      <c r="Q153" s="63"/>
      <c r="R153" s="63"/>
      <c r="S153" s="131"/>
      <c r="T153" s="131"/>
      <c r="U153" s="62"/>
      <c r="V153" s="63"/>
    </row>
    <row r="154" spans="1:22" s="148" customFormat="1" ht="15.75">
      <c r="A154" s="63"/>
      <c r="B154" s="63"/>
      <c r="C154" s="131"/>
      <c r="D154" s="131"/>
      <c r="E154" s="63"/>
      <c r="F154" s="63"/>
      <c r="G154" s="63"/>
      <c r="H154" s="131"/>
      <c r="I154" s="131"/>
      <c r="J154" s="63"/>
      <c r="K154" s="63"/>
      <c r="L154" s="63"/>
      <c r="M154" s="63"/>
      <c r="N154" s="63"/>
      <c r="O154" s="63"/>
      <c r="P154" s="63"/>
      <c r="Q154" s="63"/>
      <c r="R154" s="63"/>
      <c r="S154" s="131"/>
      <c r="T154" s="131"/>
      <c r="U154" s="62"/>
      <c r="V154" s="63"/>
    </row>
    <row r="155" spans="1:22" s="148" customFormat="1" ht="15.75">
      <c r="A155" s="63"/>
      <c r="B155" s="63"/>
      <c r="C155" s="131"/>
      <c r="D155" s="131"/>
      <c r="E155" s="63"/>
      <c r="F155" s="63"/>
      <c r="G155" s="63"/>
      <c r="H155" s="131"/>
      <c r="I155" s="131"/>
      <c r="J155" s="63"/>
      <c r="K155" s="63"/>
      <c r="L155" s="63"/>
      <c r="M155" s="63"/>
      <c r="N155" s="63"/>
      <c r="O155" s="63"/>
      <c r="P155" s="63"/>
      <c r="Q155" s="63"/>
      <c r="R155" s="63"/>
      <c r="S155" s="131"/>
      <c r="T155" s="131"/>
      <c r="U155" s="62"/>
      <c r="V155" s="63"/>
    </row>
    <row r="156" spans="1:22" s="148" customFormat="1" ht="15.75">
      <c r="A156" s="63"/>
      <c r="B156" s="63"/>
      <c r="C156" s="131"/>
      <c r="D156" s="131"/>
      <c r="E156" s="63"/>
      <c r="F156" s="63"/>
      <c r="G156" s="63"/>
      <c r="H156" s="131"/>
      <c r="I156" s="131"/>
      <c r="J156" s="63"/>
      <c r="K156" s="63"/>
      <c r="L156" s="63"/>
      <c r="M156" s="63"/>
      <c r="N156" s="63"/>
      <c r="O156" s="63"/>
      <c r="P156" s="63"/>
      <c r="Q156" s="63"/>
      <c r="R156" s="63"/>
      <c r="S156" s="131"/>
      <c r="T156" s="131"/>
      <c r="U156" s="62"/>
      <c r="V156" s="63"/>
    </row>
    <row r="157" spans="1:22" s="148" customFormat="1" ht="15.75">
      <c r="A157" s="63"/>
      <c r="B157" s="63"/>
      <c r="C157" s="131"/>
      <c r="D157" s="131"/>
      <c r="E157" s="63"/>
      <c r="F157" s="63"/>
      <c r="G157" s="63"/>
      <c r="H157" s="131"/>
      <c r="I157" s="131"/>
      <c r="J157" s="63"/>
      <c r="K157" s="63"/>
      <c r="L157" s="63"/>
      <c r="M157" s="63"/>
      <c r="N157" s="63"/>
      <c r="O157" s="63"/>
      <c r="P157" s="63"/>
      <c r="Q157" s="63"/>
      <c r="R157" s="63"/>
      <c r="S157" s="131"/>
      <c r="T157" s="131"/>
      <c r="U157" s="62"/>
      <c r="V157" s="63"/>
    </row>
    <row r="158" spans="1:22" s="148" customFormat="1" ht="15.75">
      <c r="A158" s="63"/>
      <c r="B158" s="63"/>
      <c r="C158" s="131"/>
      <c r="D158" s="131"/>
      <c r="E158" s="63"/>
      <c r="F158" s="63"/>
      <c r="G158" s="63"/>
      <c r="H158" s="131"/>
      <c r="I158" s="131"/>
      <c r="J158" s="63"/>
      <c r="K158" s="63"/>
      <c r="L158" s="63"/>
      <c r="M158" s="63"/>
      <c r="N158" s="63"/>
      <c r="O158" s="63"/>
      <c r="P158" s="63"/>
      <c r="Q158" s="63"/>
      <c r="R158" s="63"/>
      <c r="S158" s="131"/>
      <c r="T158" s="131"/>
      <c r="U158" s="62"/>
      <c r="V158" s="63"/>
    </row>
    <row r="159" spans="1:22" s="148" customFormat="1" ht="15.75">
      <c r="A159" s="63"/>
      <c r="B159" s="63"/>
      <c r="C159" s="131"/>
      <c r="D159" s="131"/>
      <c r="E159" s="63"/>
      <c r="F159" s="63"/>
      <c r="G159" s="63"/>
      <c r="H159" s="131"/>
      <c r="I159" s="131"/>
      <c r="J159" s="63"/>
      <c r="K159" s="63"/>
      <c r="L159" s="63"/>
      <c r="M159" s="63"/>
      <c r="N159" s="63"/>
      <c r="O159" s="63"/>
      <c r="P159" s="63"/>
      <c r="Q159" s="63"/>
      <c r="R159" s="63"/>
      <c r="S159" s="131"/>
      <c r="T159" s="131"/>
      <c r="U159" s="62"/>
      <c r="V159" s="63"/>
    </row>
    <row r="160" spans="1:22" s="148" customFormat="1" ht="15.75">
      <c r="A160" s="63"/>
      <c r="B160" s="63"/>
      <c r="C160" s="131"/>
      <c r="D160" s="131"/>
      <c r="E160" s="63"/>
      <c r="F160" s="63"/>
      <c r="G160" s="63"/>
      <c r="H160" s="131"/>
      <c r="I160" s="131"/>
      <c r="J160" s="63"/>
      <c r="K160" s="63"/>
      <c r="L160" s="63"/>
      <c r="M160" s="63"/>
      <c r="N160" s="63"/>
      <c r="O160" s="63"/>
      <c r="P160" s="63"/>
      <c r="Q160" s="63"/>
      <c r="R160" s="63"/>
      <c r="S160" s="131"/>
      <c r="T160" s="131"/>
      <c r="U160" s="62"/>
      <c r="V160" s="63"/>
    </row>
    <row r="161" spans="1:22" s="148" customFormat="1" ht="15.75">
      <c r="A161" s="63"/>
      <c r="B161" s="63"/>
      <c r="C161" s="131"/>
      <c r="D161" s="131"/>
      <c r="E161" s="63"/>
      <c r="F161" s="63"/>
      <c r="G161" s="63"/>
      <c r="H161" s="131"/>
      <c r="I161" s="131"/>
      <c r="J161" s="63"/>
      <c r="K161" s="63"/>
      <c r="L161" s="63"/>
      <c r="M161" s="63"/>
      <c r="N161" s="63"/>
      <c r="O161" s="63"/>
      <c r="P161" s="63"/>
      <c r="Q161" s="63"/>
      <c r="R161" s="63"/>
      <c r="S161" s="131"/>
      <c r="T161" s="131"/>
      <c r="U161" s="62"/>
      <c r="V161" s="63"/>
    </row>
    <row r="162" spans="1:22" s="148" customFormat="1" ht="15.75">
      <c r="A162" s="63"/>
      <c r="B162" s="63"/>
      <c r="C162" s="131"/>
      <c r="D162" s="131"/>
      <c r="E162" s="63"/>
      <c r="F162" s="63"/>
      <c r="G162" s="63"/>
      <c r="H162" s="131"/>
      <c r="I162" s="131"/>
      <c r="J162" s="63"/>
      <c r="K162" s="63"/>
      <c r="L162" s="63"/>
      <c r="M162" s="63"/>
      <c r="N162" s="63"/>
      <c r="O162" s="63"/>
      <c r="P162" s="63"/>
      <c r="Q162" s="63"/>
      <c r="R162" s="63"/>
      <c r="S162" s="131"/>
      <c r="T162" s="131"/>
      <c r="U162" s="62"/>
      <c r="V162" s="63"/>
    </row>
    <row r="163" spans="1:22" s="148" customFormat="1" ht="15.75">
      <c r="A163" s="63"/>
      <c r="B163" s="63"/>
      <c r="C163" s="131"/>
      <c r="D163" s="131"/>
      <c r="E163" s="63"/>
      <c r="F163" s="63"/>
      <c r="G163" s="63"/>
      <c r="H163" s="131"/>
      <c r="I163" s="131"/>
      <c r="J163" s="63"/>
      <c r="K163" s="63"/>
      <c r="L163" s="63"/>
      <c r="M163" s="63"/>
      <c r="N163" s="63"/>
      <c r="O163" s="63"/>
      <c r="P163" s="63"/>
      <c r="Q163" s="63"/>
      <c r="R163" s="63"/>
      <c r="S163" s="131"/>
      <c r="T163" s="131"/>
      <c r="U163" s="62"/>
      <c r="V163" s="63"/>
    </row>
    <row r="164" spans="1:22" s="148" customFormat="1" ht="15.75">
      <c r="A164" s="63"/>
      <c r="B164" s="63"/>
      <c r="C164" s="131"/>
      <c r="D164" s="131"/>
      <c r="E164" s="63"/>
      <c r="F164" s="63"/>
      <c r="G164" s="63"/>
      <c r="H164" s="131"/>
      <c r="I164" s="131"/>
      <c r="J164" s="63"/>
      <c r="K164" s="63"/>
      <c r="L164" s="63"/>
      <c r="M164" s="63"/>
      <c r="N164" s="63"/>
      <c r="O164" s="63"/>
      <c r="P164" s="63"/>
      <c r="Q164" s="63"/>
      <c r="R164" s="63"/>
      <c r="S164" s="131"/>
      <c r="T164" s="131"/>
      <c r="U164" s="62"/>
      <c r="V164" s="63"/>
    </row>
    <row r="165" spans="1:22" s="148" customFormat="1" ht="15.75">
      <c r="A165" s="63"/>
      <c r="B165" s="63"/>
      <c r="C165" s="131"/>
      <c r="D165" s="131"/>
      <c r="E165" s="63"/>
      <c r="F165" s="63"/>
      <c r="G165" s="63"/>
      <c r="H165" s="131"/>
      <c r="I165" s="131"/>
      <c r="J165" s="63"/>
      <c r="K165" s="63"/>
      <c r="L165" s="63"/>
      <c r="M165" s="63"/>
      <c r="N165" s="63"/>
      <c r="O165" s="63"/>
      <c r="P165" s="63"/>
      <c r="Q165" s="63"/>
      <c r="R165" s="63"/>
      <c r="S165" s="131"/>
      <c r="T165" s="131"/>
      <c r="U165" s="62"/>
      <c r="V165" s="63"/>
    </row>
    <row r="166" spans="1:22" s="148" customFormat="1" ht="15.75">
      <c r="A166" s="63"/>
      <c r="B166" s="63"/>
      <c r="C166" s="131"/>
      <c r="D166" s="131"/>
      <c r="E166" s="63"/>
      <c r="F166" s="63"/>
      <c r="G166" s="63"/>
      <c r="H166" s="131"/>
      <c r="I166" s="131"/>
      <c r="J166" s="63"/>
      <c r="K166" s="63"/>
      <c r="L166" s="63"/>
      <c r="M166" s="63"/>
      <c r="N166" s="63"/>
      <c r="O166" s="63"/>
      <c r="P166" s="63"/>
      <c r="Q166" s="63"/>
      <c r="R166" s="63"/>
      <c r="S166" s="131"/>
      <c r="T166" s="131"/>
      <c r="U166" s="62"/>
      <c r="V166" s="63"/>
    </row>
    <row r="167" spans="1:22" s="148" customFormat="1" ht="15.75">
      <c r="A167" s="63"/>
      <c r="B167" s="63"/>
      <c r="C167" s="131"/>
      <c r="D167" s="131"/>
      <c r="E167" s="63"/>
      <c r="F167" s="63"/>
      <c r="G167" s="63"/>
      <c r="H167" s="131"/>
      <c r="I167" s="131"/>
      <c r="J167" s="63"/>
      <c r="K167" s="63"/>
      <c r="L167" s="63"/>
      <c r="M167" s="63"/>
      <c r="N167" s="63"/>
      <c r="O167" s="63"/>
      <c r="P167" s="63"/>
      <c r="Q167" s="63"/>
      <c r="R167" s="63"/>
      <c r="S167" s="131"/>
      <c r="T167" s="131"/>
      <c r="U167" s="62"/>
      <c r="V167" s="63"/>
    </row>
    <row r="168" spans="1:22" s="148" customFormat="1" ht="15.75">
      <c r="A168" s="63"/>
      <c r="B168" s="63"/>
      <c r="C168" s="131"/>
      <c r="D168" s="131"/>
      <c r="E168" s="63"/>
      <c r="F168" s="63"/>
      <c r="G168" s="63"/>
      <c r="H168" s="131"/>
      <c r="I168" s="131"/>
      <c r="J168" s="63"/>
      <c r="K168" s="63"/>
      <c r="L168" s="63"/>
      <c r="M168" s="63"/>
      <c r="N168" s="63"/>
      <c r="O168" s="63"/>
      <c r="P168" s="63"/>
      <c r="Q168" s="63"/>
      <c r="R168" s="63"/>
      <c r="S168" s="131"/>
      <c r="T168" s="131"/>
      <c r="U168" s="62"/>
      <c r="V168" s="63"/>
    </row>
    <row r="169" spans="1:22" s="148" customFormat="1" ht="15.75">
      <c r="A169" s="63"/>
      <c r="B169" s="63"/>
      <c r="C169" s="131"/>
      <c r="D169" s="131"/>
      <c r="E169" s="63"/>
      <c r="F169" s="63"/>
      <c r="G169" s="63"/>
      <c r="H169" s="131"/>
      <c r="I169" s="131"/>
      <c r="J169" s="63"/>
      <c r="K169" s="63"/>
      <c r="L169" s="63"/>
      <c r="M169" s="63"/>
      <c r="N169" s="63"/>
      <c r="O169" s="63"/>
      <c r="P169" s="63"/>
      <c r="Q169" s="63"/>
      <c r="R169" s="63"/>
      <c r="S169" s="131"/>
      <c r="T169" s="131"/>
      <c r="U169" s="62"/>
      <c r="V169" s="63"/>
    </row>
    <row r="170" spans="1:22" s="148" customFormat="1" ht="15.75">
      <c r="A170" s="63"/>
      <c r="B170" s="63"/>
      <c r="C170" s="131"/>
      <c r="D170" s="131"/>
      <c r="E170" s="63"/>
      <c r="F170" s="63"/>
      <c r="G170" s="63"/>
      <c r="H170" s="131"/>
      <c r="I170" s="131"/>
      <c r="J170" s="63"/>
      <c r="K170" s="63"/>
      <c r="L170" s="63"/>
      <c r="M170" s="63"/>
      <c r="N170" s="63"/>
      <c r="O170" s="63"/>
      <c r="P170" s="63"/>
      <c r="Q170" s="63"/>
      <c r="R170" s="63"/>
      <c r="S170" s="131"/>
      <c r="T170" s="131"/>
      <c r="U170" s="62"/>
      <c r="V170" s="63"/>
    </row>
    <row r="171" spans="1:22" s="148" customFormat="1" ht="15.75">
      <c r="A171" s="63"/>
      <c r="B171" s="63"/>
      <c r="C171" s="131"/>
      <c r="D171" s="131"/>
      <c r="E171" s="63"/>
      <c r="F171" s="63"/>
      <c r="G171" s="63"/>
      <c r="H171" s="131"/>
      <c r="I171" s="131"/>
      <c r="J171" s="63"/>
      <c r="K171" s="63"/>
      <c r="L171" s="63"/>
      <c r="M171" s="63"/>
      <c r="N171" s="63"/>
      <c r="O171" s="63"/>
      <c r="P171" s="63"/>
      <c r="Q171" s="63"/>
      <c r="R171" s="63"/>
      <c r="S171" s="131"/>
      <c r="T171" s="131"/>
      <c r="U171" s="62"/>
      <c r="V171" s="63"/>
    </row>
    <row r="172" spans="1:22" s="148" customFormat="1" ht="15.75">
      <c r="A172" s="63"/>
      <c r="B172" s="63"/>
      <c r="C172" s="131"/>
      <c r="D172" s="131"/>
      <c r="E172" s="63"/>
      <c r="F172" s="63"/>
      <c r="G172" s="63"/>
      <c r="H172" s="131"/>
      <c r="I172" s="131"/>
      <c r="J172" s="63"/>
      <c r="K172" s="63"/>
      <c r="L172" s="63"/>
      <c r="M172" s="63"/>
      <c r="N172" s="63"/>
      <c r="O172" s="63"/>
      <c r="P172" s="63"/>
      <c r="Q172" s="63"/>
      <c r="R172" s="63"/>
      <c r="S172" s="131"/>
      <c r="T172" s="131"/>
      <c r="U172" s="62"/>
      <c r="V172" s="63"/>
    </row>
    <row r="173" spans="1:22" s="148" customFormat="1" ht="15.75">
      <c r="A173" s="63"/>
      <c r="B173" s="63"/>
      <c r="C173" s="131"/>
      <c r="D173" s="131"/>
      <c r="E173" s="63"/>
      <c r="F173" s="63"/>
      <c r="G173" s="63"/>
      <c r="H173" s="131"/>
      <c r="I173" s="131"/>
      <c r="J173" s="63"/>
      <c r="K173" s="63"/>
      <c r="L173" s="63"/>
      <c r="M173" s="63"/>
      <c r="N173" s="63"/>
      <c r="O173" s="63"/>
      <c r="P173" s="63"/>
      <c r="Q173" s="63"/>
      <c r="R173" s="63"/>
      <c r="S173" s="131"/>
      <c r="T173" s="131"/>
      <c r="U173" s="62"/>
      <c r="V173" s="63"/>
    </row>
    <row r="174" spans="1:22" s="148" customFormat="1" ht="15.75">
      <c r="A174" s="63"/>
      <c r="B174" s="63"/>
      <c r="C174" s="131"/>
      <c r="D174" s="131"/>
      <c r="E174" s="63"/>
      <c r="F174" s="63"/>
      <c r="G174" s="63"/>
      <c r="H174" s="131"/>
      <c r="I174" s="131"/>
      <c r="J174" s="63"/>
      <c r="K174" s="63"/>
      <c r="L174" s="63"/>
      <c r="M174" s="63"/>
      <c r="N174" s="63"/>
      <c r="O174" s="63"/>
      <c r="P174" s="63"/>
      <c r="Q174" s="63"/>
      <c r="R174" s="63"/>
      <c r="S174" s="131"/>
      <c r="T174" s="131"/>
      <c r="U174" s="62"/>
      <c r="V174" s="63"/>
    </row>
    <row r="175" spans="1:22" s="148" customFormat="1" ht="15.75">
      <c r="A175" s="63"/>
      <c r="B175" s="63"/>
      <c r="C175" s="131"/>
      <c r="D175" s="131"/>
      <c r="E175" s="63"/>
      <c r="F175" s="63"/>
      <c r="G175" s="63"/>
      <c r="H175" s="131"/>
      <c r="I175" s="131"/>
      <c r="J175" s="63"/>
      <c r="K175" s="63"/>
      <c r="L175" s="63"/>
      <c r="M175" s="63"/>
      <c r="N175" s="63"/>
      <c r="O175" s="63"/>
      <c r="P175" s="63"/>
      <c r="Q175" s="63"/>
      <c r="R175" s="63"/>
      <c r="S175" s="131"/>
      <c r="T175" s="131"/>
      <c r="U175" s="62"/>
      <c r="V175" s="63"/>
    </row>
    <row r="176" spans="1:22" s="148" customFormat="1" ht="15.75">
      <c r="A176" s="63"/>
      <c r="B176" s="63"/>
      <c r="C176" s="131"/>
      <c r="D176" s="131"/>
      <c r="E176" s="63"/>
      <c r="F176" s="63"/>
      <c r="G176" s="63"/>
      <c r="H176" s="131"/>
      <c r="I176" s="131"/>
      <c r="J176" s="63"/>
      <c r="K176" s="63"/>
      <c r="L176" s="63"/>
      <c r="M176" s="63"/>
      <c r="N176" s="63"/>
      <c r="O176" s="63"/>
      <c r="P176" s="63"/>
      <c r="Q176" s="63"/>
      <c r="R176" s="63"/>
      <c r="S176" s="131"/>
      <c r="T176" s="131"/>
      <c r="U176" s="62"/>
      <c r="V176" s="63"/>
    </row>
    <row r="177" spans="1:22" s="148" customFormat="1" ht="15.75">
      <c r="A177" s="63"/>
      <c r="B177" s="63"/>
      <c r="C177" s="131"/>
      <c r="D177" s="131"/>
      <c r="E177" s="63"/>
      <c r="F177" s="63"/>
      <c r="G177" s="63"/>
      <c r="H177" s="131"/>
      <c r="I177" s="131"/>
      <c r="J177" s="63"/>
      <c r="K177" s="63"/>
      <c r="L177" s="63"/>
      <c r="M177" s="63"/>
      <c r="N177" s="63"/>
      <c r="O177" s="63"/>
      <c r="P177" s="63"/>
      <c r="Q177" s="63"/>
      <c r="R177" s="63"/>
      <c r="S177" s="131"/>
      <c r="T177" s="131"/>
      <c r="U177" s="62"/>
      <c r="V177" s="63"/>
    </row>
    <row r="178" spans="1:22" s="148" customFormat="1" ht="15.75">
      <c r="A178" s="63"/>
      <c r="B178" s="63"/>
      <c r="C178" s="131"/>
      <c r="D178" s="131"/>
      <c r="E178" s="63"/>
      <c r="F178" s="63"/>
      <c r="G178" s="63"/>
      <c r="H178" s="131"/>
      <c r="I178" s="131"/>
      <c r="J178" s="63"/>
      <c r="K178" s="63"/>
      <c r="L178" s="63"/>
      <c r="M178" s="63"/>
      <c r="N178" s="63"/>
      <c r="O178" s="63"/>
      <c r="P178" s="63"/>
      <c r="Q178" s="63"/>
      <c r="R178" s="63"/>
      <c r="S178" s="131"/>
      <c r="T178" s="131"/>
      <c r="U178" s="62"/>
      <c r="V178" s="63"/>
    </row>
    <row r="179" spans="1:22" s="148" customFormat="1" ht="15.75">
      <c r="A179" s="63"/>
      <c r="B179" s="63"/>
      <c r="C179" s="131"/>
      <c r="D179" s="131"/>
      <c r="E179" s="63"/>
      <c r="F179" s="63"/>
      <c r="G179" s="63"/>
      <c r="H179" s="131"/>
      <c r="I179" s="131"/>
      <c r="J179" s="63"/>
      <c r="K179" s="63"/>
      <c r="L179" s="63"/>
      <c r="M179" s="63"/>
      <c r="N179" s="63"/>
      <c r="O179" s="63"/>
      <c r="P179" s="63"/>
      <c r="Q179" s="63"/>
      <c r="R179" s="63"/>
      <c r="S179" s="131"/>
      <c r="T179" s="131"/>
      <c r="U179" s="62"/>
      <c r="V179" s="63"/>
    </row>
    <row r="180" spans="1:22" s="148" customFormat="1" ht="15.75">
      <c r="A180" s="63"/>
      <c r="B180" s="63"/>
      <c r="C180" s="131"/>
      <c r="D180" s="131"/>
      <c r="E180" s="63"/>
      <c r="F180" s="63"/>
      <c r="G180" s="63"/>
      <c r="H180" s="131"/>
      <c r="I180" s="131"/>
      <c r="J180" s="63"/>
      <c r="K180" s="63"/>
      <c r="L180" s="63"/>
      <c r="M180" s="63"/>
      <c r="N180" s="63"/>
      <c r="O180" s="63"/>
      <c r="P180" s="63"/>
      <c r="Q180" s="63"/>
      <c r="R180" s="63"/>
      <c r="S180" s="131"/>
      <c r="T180" s="131"/>
      <c r="U180" s="62"/>
      <c r="V180" s="63"/>
    </row>
    <row r="181" spans="1:22" s="148" customFormat="1" ht="15.75">
      <c r="A181" s="63"/>
      <c r="B181" s="63"/>
      <c r="C181" s="131"/>
      <c r="D181" s="131"/>
      <c r="E181" s="63"/>
      <c r="F181" s="63"/>
      <c r="G181" s="63"/>
      <c r="H181" s="131"/>
      <c r="I181" s="131"/>
      <c r="J181" s="63"/>
      <c r="K181" s="63"/>
      <c r="L181" s="63"/>
      <c r="M181" s="63"/>
      <c r="N181" s="63"/>
      <c r="O181" s="63"/>
      <c r="P181" s="63"/>
      <c r="Q181" s="63"/>
      <c r="R181" s="63"/>
      <c r="S181" s="131"/>
      <c r="T181" s="131"/>
      <c r="U181" s="62"/>
      <c r="V181" s="63"/>
    </row>
    <row r="182" spans="1:22" s="148" customFormat="1" ht="15.75">
      <c r="A182" s="63"/>
      <c r="B182" s="63"/>
      <c r="C182" s="131"/>
      <c r="D182" s="131"/>
      <c r="E182" s="63"/>
      <c r="F182" s="63"/>
      <c r="G182" s="63"/>
      <c r="H182" s="131"/>
      <c r="I182" s="131"/>
      <c r="J182" s="63"/>
      <c r="K182" s="63"/>
      <c r="L182" s="63"/>
      <c r="M182" s="63"/>
      <c r="N182" s="63"/>
      <c r="O182" s="63"/>
      <c r="P182" s="63"/>
      <c r="Q182" s="63"/>
      <c r="R182" s="63"/>
      <c r="S182" s="131"/>
      <c r="T182" s="131"/>
      <c r="U182" s="62"/>
      <c r="V182" s="63"/>
    </row>
    <row r="183" spans="1:22" s="148" customFormat="1" ht="15.75">
      <c r="A183" s="63"/>
      <c r="B183" s="63"/>
      <c r="C183" s="131"/>
      <c r="D183" s="131"/>
      <c r="E183" s="63"/>
      <c r="F183" s="63"/>
      <c r="G183" s="63"/>
      <c r="H183" s="131"/>
      <c r="I183" s="131"/>
      <c r="J183" s="63"/>
      <c r="K183" s="63"/>
      <c r="L183" s="63"/>
      <c r="M183" s="63"/>
      <c r="N183" s="63"/>
      <c r="O183" s="63"/>
      <c r="P183" s="63"/>
      <c r="Q183" s="63"/>
      <c r="R183" s="63"/>
      <c r="S183" s="131"/>
      <c r="T183" s="131"/>
      <c r="U183" s="62"/>
      <c r="V183" s="63"/>
    </row>
    <row r="184" spans="1:22" s="148" customFormat="1" ht="15.75">
      <c r="A184" s="63"/>
      <c r="B184" s="63"/>
      <c r="C184" s="131"/>
      <c r="D184" s="131"/>
      <c r="E184" s="63"/>
      <c r="F184" s="63"/>
      <c r="G184" s="63"/>
      <c r="H184" s="131"/>
      <c r="I184" s="131"/>
      <c r="J184" s="63"/>
      <c r="K184" s="63"/>
      <c r="L184" s="63"/>
      <c r="M184" s="63"/>
      <c r="N184" s="63"/>
      <c r="O184" s="63"/>
      <c r="P184" s="63"/>
      <c r="Q184" s="63"/>
      <c r="R184" s="63"/>
      <c r="S184" s="131"/>
      <c r="T184" s="131"/>
      <c r="U184" s="62"/>
      <c r="V184" s="63"/>
    </row>
    <row r="185" spans="1:22" s="148" customFormat="1" ht="15.75">
      <c r="A185" s="63"/>
      <c r="B185" s="63"/>
      <c r="C185" s="131"/>
      <c r="D185" s="131"/>
      <c r="E185" s="63"/>
      <c r="F185" s="63"/>
      <c r="G185" s="63"/>
      <c r="H185" s="131"/>
      <c r="I185" s="131"/>
      <c r="J185" s="63"/>
      <c r="K185" s="63"/>
      <c r="L185" s="63"/>
      <c r="M185" s="63"/>
      <c r="N185" s="63"/>
      <c r="O185" s="63"/>
      <c r="P185" s="63"/>
      <c r="Q185" s="63"/>
      <c r="R185" s="63"/>
      <c r="S185" s="131"/>
      <c r="T185" s="131"/>
      <c r="U185" s="62"/>
      <c r="V185" s="63"/>
    </row>
    <row r="186" spans="1:22" s="148" customFormat="1" ht="15.75">
      <c r="A186" s="63"/>
      <c r="B186" s="63"/>
      <c r="C186" s="131"/>
      <c r="D186" s="131"/>
      <c r="E186" s="63"/>
      <c r="F186" s="63"/>
      <c r="G186" s="63"/>
      <c r="H186" s="131"/>
      <c r="I186" s="131"/>
      <c r="J186" s="63"/>
      <c r="K186" s="63"/>
      <c r="L186" s="63"/>
      <c r="M186" s="63"/>
      <c r="N186" s="63"/>
      <c r="O186" s="63"/>
      <c r="P186" s="63"/>
      <c r="Q186" s="63"/>
      <c r="R186" s="63"/>
      <c r="S186" s="131"/>
      <c r="T186" s="131"/>
      <c r="U186" s="62"/>
      <c r="V186" s="63"/>
    </row>
    <row r="187" spans="1:22" s="148" customFormat="1" ht="15.75">
      <c r="A187" s="63"/>
      <c r="B187" s="63"/>
      <c r="C187" s="131"/>
      <c r="D187" s="131"/>
      <c r="E187" s="63"/>
      <c r="F187" s="63"/>
      <c r="G187" s="63"/>
      <c r="H187" s="131"/>
      <c r="I187" s="131"/>
      <c r="J187" s="63"/>
      <c r="K187" s="63"/>
      <c r="L187" s="63"/>
      <c r="M187" s="63"/>
      <c r="N187" s="63"/>
      <c r="O187" s="63"/>
      <c r="P187" s="63"/>
      <c r="Q187" s="63"/>
      <c r="R187" s="63"/>
      <c r="S187" s="131"/>
      <c r="T187" s="131"/>
      <c r="U187" s="62"/>
      <c r="V187" s="63"/>
    </row>
    <row r="188" spans="1:22" s="148" customFormat="1" ht="15.75">
      <c r="A188" s="63"/>
      <c r="B188" s="63"/>
      <c r="C188" s="131"/>
      <c r="D188" s="131"/>
      <c r="E188" s="63"/>
      <c r="F188" s="63"/>
      <c r="G188" s="63"/>
      <c r="H188" s="131"/>
      <c r="I188" s="131"/>
      <c r="J188" s="63"/>
      <c r="K188" s="63"/>
      <c r="L188" s="63"/>
      <c r="M188" s="63"/>
      <c r="N188" s="63"/>
      <c r="O188" s="63"/>
      <c r="P188" s="63"/>
      <c r="Q188" s="63"/>
      <c r="R188" s="63"/>
      <c r="S188" s="131"/>
      <c r="T188" s="131"/>
      <c r="U188" s="62"/>
      <c r="V188" s="63"/>
    </row>
    <row r="189" spans="1:22" s="148" customFormat="1" ht="15.75">
      <c r="A189" s="63"/>
      <c r="B189" s="63"/>
      <c r="C189" s="131"/>
      <c r="D189" s="131"/>
      <c r="E189" s="63"/>
      <c r="F189" s="63"/>
      <c r="G189" s="63"/>
      <c r="H189" s="131"/>
      <c r="I189" s="131"/>
      <c r="J189" s="63"/>
      <c r="K189" s="63"/>
      <c r="L189" s="63"/>
      <c r="M189" s="63"/>
      <c r="N189" s="63"/>
      <c r="O189" s="63"/>
      <c r="P189" s="63"/>
      <c r="Q189" s="63"/>
      <c r="R189" s="63"/>
      <c r="S189" s="131"/>
      <c r="T189" s="131"/>
      <c r="U189" s="62"/>
      <c r="V189" s="63"/>
    </row>
    <row r="190" spans="1:22" s="148" customFormat="1" ht="15.75">
      <c r="A190" s="63"/>
      <c r="B190" s="63"/>
      <c r="C190" s="131"/>
      <c r="D190" s="131"/>
      <c r="E190" s="63"/>
      <c r="F190" s="63"/>
      <c r="G190" s="63"/>
      <c r="H190" s="131"/>
      <c r="I190" s="131"/>
      <c r="J190" s="63"/>
      <c r="K190" s="63"/>
      <c r="L190" s="63"/>
      <c r="M190" s="63"/>
      <c r="N190" s="63"/>
      <c r="O190" s="63"/>
      <c r="P190" s="63"/>
      <c r="Q190" s="63"/>
      <c r="R190" s="63"/>
      <c r="S190" s="131"/>
      <c r="T190" s="131"/>
      <c r="U190" s="62"/>
      <c r="V190" s="63"/>
    </row>
    <row r="191" spans="1:22" s="148" customFormat="1" ht="15.75">
      <c r="A191" s="63"/>
      <c r="B191" s="63"/>
      <c r="C191" s="131"/>
      <c r="D191" s="131"/>
      <c r="E191" s="63"/>
      <c r="F191" s="63"/>
      <c r="G191" s="63"/>
      <c r="H191" s="131"/>
      <c r="I191" s="131"/>
      <c r="J191" s="63"/>
      <c r="K191" s="63"/>
      <c r="L191" s="63"/>
      <c r="M191" s="63"/>
      <c r="N191" s="63"/>
      <c r="O191" s="63"/>
      <c r="P191" s="63"/>
      <c r="Q191" s="63"/>
      <c r="R191" s="63"/>
      <c r="S191" s="131"/>
      <c r="T191" s="131"/>
      <c r="U191" s="62"/>
      <c r="V191" s="63"/>
    </row>
    <row r="192" spans="1:22" s="148" customFormat="1" ht="15.75">
      <c r="A192" s="63"/>
      <c r="B192" s="63"/>
      <c r="C192" s="131"/>
      <c r="D192" s="131"/>
      <c r="E192" s="63"/>
      <c r="F192" s="63"/>
      <c r="G192" s="63"/>
      <c r="H192" s="131"/>
      <c r="I192" s="131"/>
      <c r="J192" s="63"/>
      <c r="K192" s="63"/>
      <c r="L192" s="63"/>
      <c r="M192" s="63"/>
      <c r="N192" s="63"/>
      <c r="O192" s="63"/>
      <c r="P192" s="63"/>
      <c r="Q192" s="63"/>
      <c r="R192" s="63"/>
      <c r="S192" s="131"/>
      <c r="T192" s="131"/>
      <c r="U192" s="62"/>
      <c r="V192" s="63"/>
    </row>
    <row r="193" spans="1:22" s="148" customFormat="1" ht="15.75">
      <c r="A193" s="63"/>
      <c r="B193" s="63"/>
      <c r="C193" s="131"/>
      <c r="D193" s="131"/>
      <c r="E193" s="63"/>
      <c r="F193" s="63"/>
      <c r="G193" s="63"/>
      <c r="H193" s="131"/>
      <c r="I193" s="131"/>
      <c r="J193" s="63"/>
      <c r="K193" s="63"/>
      <c r="L193" s="63"/>
      <c r="M193" s="63"/>
      <c r="N193" s="63"/>
      <c r="O193" s="63"/>
      <c r="P193" s="63"/>
      <c r="Q193" s="63"/>
      <c r="R193" s="63"/>
      <c r="S193" s="131"/>
      <c r="T193" s="131"/>
      <c r="U193" s="62"/>
      <c r="V193" s="63"/>
    </row>
    <row r="194" spans="1:22" s="148" customFormat="1" ht="15.75">
      <c r="A194" s="63"/>
      <c r="B194" s="63"/>
      <c r="C194" s="131"/>
      <c r="D194" s="131"/>
      <c r="E194" s="63"/>
      <c r="F194" s="63"/>
      <c r="G194" s="63"/>
      <c r="H194" s="131"/>
      <c r="I194" s="131"/>
      <c r="J194" s="63"/>
      <c r="K194" s="63"/>
      <c r="L194" s="63"/>
      <c r="M194" s="63"/>
      <c r="N194" s="63"/>
      <c r="O194" s="63"/>
      <c r="P194" s="63"/>
      <c r="Q194" s="63"/>
      <c r="R194" s="63"/>
      <c r="S194" s="131"/>
      <c r="T194" s="131"/>
      <c r="U194" s="62"/>
      <c r="V194" s="63"/>
    </row>
    <row r="195" spans="1:22" s="148" customFormat="1" ht="15.75">
      <c r="A195" s="63"/>
      <c r="B195" s="63"/>
      <c r="C195" s="131"/>
      <c r="D195" s="131"/>
      <c r="E195" s="63"/>
      <c r="F195" s="63"/>
      <c r="G195" s="63"/>
      <c r="H195" s="131"/>
      <c r="I195" s="131"/>
      <c r="J195" s="63"/>
      <c r="K195" s="63"/>
      <c r="L195" s="63"/>
      <c r="M195" s="63"/>
      <c r="N195" s="63"/>
      <c r="O195" s="63"/>
      <c r="P195" s="63"/>
      <c r="Q195" s="63"/>
      <c r="R195" s="63"/>
      <c r="S195" s="131"/>
      <c r="T195" s="131"/>
      <c r="U195" s="62"/>
      <c r="V195" s="63"/>
    </row>
    <row r="196" spans="1:22" s="148" customFormat="1" ht="15.75">
      <c r="A196" s="63"/>
      <c r="B196" s="63"/>
      <c r="C196" s="131"/>
      <c r="D196" s="131"/>
      <c r="E196" s="63"/>
      <c r="F196" s="63"/>
      <c r="G196" s="63"/>
      <c r="H196" s="131"/>
      <c r="I196" s="131"/>
      <c r="J196" s="63"/>
      <c r="K196" s="63"/>
      <c r="L196" s="63"/>
      <c r="M196" s="63"/>
      <c r="N196" s="63"/>
      <c r="O196" s="63"/>
      <c r="P196" s="63"/>
      <c r="Q196" s="63"/>
      <c r="R196" s="63"/>
      <c r="S196" s="131"/>
      <c r="T196" s="131"/>
      <c r="U196" s="62"/>
      <c r="V196" s="63"/>
    </row>
    <row r="197" spans="1:22" s="148" customFormat="1" ht="15.75">
      <c r="A197" s="63"/>
      <c r="B197" s="63"/>
      <c r="C197" s="131"/>
      <c r="D197" s="131"/>
      <c r="E197" s="63"/>
      <c r="F197" s="63"/>
      <c r="G197" s="63"/>
      <c r="H197" s="131"/>
      <c r="I197" s="131"/>
      <c r="J197" s="63"/>
      <c r="K197" s="63"/>
      <c r="L197" s="63"/>
      <c r="M197" s="63"/>
      <c r="N197" s="63"/>
      <c r="O197" s="63"/>
      <c r="P197" s="63"/>
      <c r="Q197" s="63"/>
      <c r="R197" s="63"/>
      <c r="S197" s="131"/>
      <c r="T197" s="131"/>
      <c r="U197" s="62"/>
      <c r="V197" s="63"/>
    </row>
    <row r="198" spans="1:22" s="148" customFormat="1" ht="15.75">
      <c r="A198" s="63"/>
      <c r="B198" s="63"/>
      <c r="C198" s="131"/>
      <c r="D198" s="131"/>
      <c r="E198" s="63"/>
      <c r="F198" s="63"/>
      <c r="G198" s="63"/>
      <c r="H198" s="131"/>
      <c r="I198" s="131"/>
      <c r="J198" s="63"/>
      <c r="K198" s="63"/>
      <c r="L198" s="63"/>
      <c r="M198" s="63"/>
      <c r="N198" s="63"/>
      <c r="O198" s="63"/>
      <c r="P198" s="63"/>
      <c r="Q198" s="63"/>
      <c r="R198" s="63"/>
      <c r="S198" s="131"/>
      <c r="T198" s="131"/>
      <c r="U198" s="62"/>
      <c r="V198" s="63"/>
    </row>
    <row r="199" spans="1:22" s="148" customFormat="1" ht="15.75">
      <c r="A199" s="63"/>
      <c r="B199" s="63"/>
      <c r="C199" s="131"/>
      <c r="D199" s="131"/>
      <c r="E199" s="63"/>
      <c r="F199" s="63"/>
      <c r="G199" s="63"/>
      <c r="H199" s="131"/>
      <c r="I199" s="131"/>
      <c r="J199" s="63"/>
      <c r="K199" s="63"/>
      <c r="L199" s="63"/>
      <c r="M199" s="63"/>
      <c r="N199" s="63"/>
      <c r="O199" s="63"/>
      <c r="P199" s="63"/>
      <c r="Q199" s="63"/>
      <c r="R199" s="63"/>
      <c r="S199" s="131"/>
      <c r="T199" s="131"/>
      <c r="U199" s="62"/>
      <c r="V199" s="63"/>
    </row>
    <row r="200" spans="1:22" s="148" customFormat="1" ht="15.75">
      <c r="A200" s="63"/>
      <c r="B200" s="63"/>
      <c r="C200" s="131"/>
      <c r="D200" s="131"/>
      <c r="E200" s="63"/>
      <c r="F200" s="63"/>
      <c r="G200" s="63"/>
      <c r="H200" s="131"/>
      <c r="I200" s="131"/>
      <c r="J200" s="63"/>
      <c r="K200" s="63"/>
      <c r="L200" s="63"/>
      <c r="M200" s="63"/>
      <c r="N200" s="63"/>
      <c r="O200" s="63"/>
      <c r="P200" s="63"/>
      <c r="Q200" s="63"/>
      <c r="R200" s="63"/>
      <c r="S200" s="131"/>
      <c r="T200" s="131"/>
      <c r="U200" s="62"/>
      <c r="V200" s="63"/>
    </row>
    <row r="201" spans="1:22" s="148" customFormat="1" ht="15.75">
      <c r="A201" s="63"/>
      <c r="B201" s="63"/>
      <c r="C201" s="131"/>
      <c r="D201" s="131"/>
      <c r="E201" s="63"/>
      <c r="F201" s="63"/>
      <c r="G201" s="63"/>
      <c r="H201" s="131"/>
      <c r="I201" s="131"/>
      <c r="J201" s="63"/>
      <c r="K201" s="63"/>
      <c r="L201" s="63"/>
      <c r="M201" s="63"/>
      <c r="N201" s="63"/>
      <c r="O201" s="63"/>
      <c r="P201" s="63"/>
      <c r="Q201" s="63"/>
      <c r="R201" s="63"/>
      <c r="S201" s="131"/>
      <c r="T201" s="131"/>
      <c r="U201" s="62"/>
      <c r="V201" s="63"/>
    </row>
    <row r="202" spans="1:22" s="148" customFormat="1" ht="15.75">
      <c r="A202" s="63"/>
      <c r="B202" s="63"/>
      <c r="C202" s="131"/>
      <c r="D202" s="131"/>
      <c r="E202" s="63"/>
      <c r="F202" s="63"/>
      <c r="G202" s="63"/>
      <c r="H202" s="131"/>
      <c r="I202" s="131"/>
      <c r="J202" s="63"/>
      <c r="K202" s="63"/>
      <c r="L202" s="63"/>
      <c r="M202" s="63"/>
      <c r="N202" s="63"/>
      <c r="O202" s="63"/>
      <c r="P202" s="63"/>
      <c r="Q202" s="63"/>
      <c r="R202" s="63"/>
      <c r="S202" s="131"/>
      <c r="T202" s="131"/>
      <c r="U202" s="62"/>
      <c r="V202" s="63"/>
    </row>
    <row r="203" spans="1:22" s="148" customFormat="1" ht="15.75">
      <c r="A203" s="63"/>
      <c r="B203" s="63"/>
      <c r="C203" s="131"/>
      <c r="D203" s="131"/>
      <c r="E203" s="63"/>
      <c r="F203" s="63"/>
      <c r="G203" s="63"/>
      <c r="H203" s="131"/>
      <c r="I203" s="131"/>
      <c r="J203" s="63"/>
      <c r="K203" s="63"/>
      <c r="L203" s="63"/>
      <c r="M203" s="63"/>
      <c r="N203" s="63"/>
      <c r="O203" s="63"/>
      <c r="P203" s="63"/>
      <c r="Q203" s="63"/>
      <c r="R203" s="63"/>
      <c r="S203" s="131"/>
      <c r="T203" s="131"/>
      <c r="U203" s="62"/>
      <c r="V203" s="63"/>
    </row>
    <row r="204" spans="1:22" s="148" customFormat="1" ht="15.75">
      <c r="A204" s="63"/>
      <c r="B204" s="63"/>
      <c r="C204" s="131"/>
      <c r="D204" s="131"/>
      <c r="E204" s="63"/>
      <c r="F204" s="63"/>
      <c r="G204" s="63"/>
      <c r="H204" s="131"/>
      <c r="I204" s="131"/>
      <c r="J204" s="63"/>
      <c r="K204" s="63"/>
      <c r="L204" s="63"/>
      <c r="M204" s="63"/>
      <c r="N204" s="63"/>
      <c r="O204" s="63"/>
      <c r="P204" s="63"/>
      <c r="Q204" s="63"/>
      <c r="R204" s="63"/>
      <c r="S204" s="131"/>
      <c r="T204" s="131"/>
      <c r="U204" s="62"/>
      <c r="V204" s="63"/>
    </row>
    <row r="205" spans="1:22" s="148" customFormat="1" ht="15.75">
      <c r="A205" s="63"/>
      <c r="B205" s="63"/>
      <c r="C205" s="131"/>
      <c r="D205" s="131"/>
      <c r="E205" s="63"/>
      <c r="F205" s="63"/>
      <c r="G205" s="63"/>
      <c r="H205" s="131"/>
      <c r="I205" s="131"/>
      <c r="J205" s="63"/>
      <c r="K205" s="63"/>
      <c r="L205" s="63"/>
      <c r="M205" s="63"/>
      <c r="N205" s="63"/>
      <c r="O205" s="63"/>
      <c r="P205" s="63"/>
      <c r="Q205" s="63"/>
      <c r="R205" s="63"/>
      <c r="S205" s="131"/>
      <c r="T205" s="131"/>
      <c r="U205" s="62"/>
      <c r="V205" s="63"/>
    </row>
    <row r="206" spans="1:22" s="148" customFormat="1" ht="15.75">
      <c r="A206" s="63"/>
      <c r="B206" s="63"/>
      <c r="C206" s="131"/>
      <c r="D206" s="131"/>
      <c r="E206" s="63"/>
      <c r="F206" s="63"/>
      <c r="G206" s="63"/>
      <c r="H206" s="131"/>
      <c r="I206" s="131"/>
      <c r="J206" s="63"/>
      <c r="K206" s="63"/>
      <c r="L206" s="63"/>
      <c r="M206" s="63"/>
      <c r="N206" s="63"/>
      <c r="O206" s="63"/>
      <c r="P206" s="63"/>
      <c r="Q206" s="63"/>
      <c r="R206" s="63"/>
      <c r="S206" s="131"/>
      <c r="T206" s="131"/>
      <c r="U206" s="62"/>
      <c r="V206" s="63"/>
    </row>
    <row r="207" spans="1:22" s="148" customFormat="1" ht="15.75">
      <c r="A207" s="63"/>
      <c r="B207" s="63"/>
      <c r="C207" s="131"/>
      <c r="D207" s="131"/>
      <c r="E207" s="63"/>
      <c r="F207" s="63"/>
      <c r="G207" s="63"/>
      <c r="H207" s="131"/>
      <c r="I207" s="131"/>
      <c r="J207" s="63"/>
      <c r="K207" s="63"/>
      <c r="L207" s="63"/>
      <c r="M207" s="63"/>
      <c r="N207" s="63"/>
      <c r="O207" s="63"/>
      <c r="P207" s="63"/>
      <c r="Q207" s="63"/>
      <c r="R207" s="63"/>
      <c r="S207" s="131"/>
      <c r="T207" s="131"/>
      <c r="U207" s="62"/>
      <c r="V207" s="63"/>
    </row>
    <row r="208" spans="1:22" s="148" customFormat="1" ht="15.75">
      <c r="A208" s="63"/>
      <c r="B208" s="63"/>
      <c r="C208" s="131"/>
      <c r="D208" s="131"/>
      <c r="E208" s="63"/>
      <c r="F208" s="63"/>
      <c r="G208" s="63"/>
      <c r="H208" s="131"/>
      <c r="I208" s="131"/>
      <c r="J208" s="63"/>
      <c r="K208" s="63"/>
      <c r="L208" s="63"/>
      <c r="M208" s="63"/>
      <c r="N208" s="63"/>
      <c r="O208" s="63"/>
      <c r="P208" s="63"/>
      <c r="Q208" s="63"/>
      <c r="R208" s="63"/>
      <c r="S208" s="131"/>
      <c r="T208" s="131"/>
      <c r="U208" s="62"/>
      <c r="V208" s="63"/>
    </row>
    <row r="209" spans="1:22" s="148" customFormat="1" ht="15.75">
      <c r="A209" s="63"/>
      <c r="B209" s="63"/>
      <c r="C209" s="131"/>
      <c r="D209" s="131"/>
      <c r="E209" s="63"/>
      <c r="F209" s="63"/>
      <c r="G209" s="63"/>
      <c r="H209" s="131"/>
      <c r="I209" s="131"/>
      <c r="J209" s="63"/>
      <c r="K209" s="63"/>
      <c r="L209" s="63"/>
      <c r="M209" s="63"/>
      <c r="N209" s="63"/>
      <c r="O209" s="63"/>
      <c r="P209" s="63"/>
      <c r="Q209" s="63"/>
      <c r="R209" s="63"/>
      <c r="S209" s="131"/>
      <c r="T209" s="131"/>
      <c r="U209" s="62"/>
      <c r="V209" s="63"/>
    </row>
    <row r="210" spans="1:22" s="148" customFormat="1" ht="15.75">
      <c r="A210" s="63"/>
      <c r="B210" s="63"/>
      <c r="C210" s="131"/>
      <c r="D210" s="131"/>
      <c r="E210" s="63"/>
      <c r="F210" s="63"/>
      <c r="G210" s="63"/>
      <c r="H210" s="131"/>
      <c r="I210" s="131"/>
      <c r="J210" s="63"/>
      <c r="K210" s="63"/>
      <c r="L210" s="63"/>
      <c r="M210" s="63"/>
      <c r="N210" s="63"/>
      <c r="O210" s="63"/>
      <c r="P210" s="63"/>
      <c r="Q210" s="63"/>
      <c r="R210" s="63"/>
      <c r="S210" s="131"/>
      <c r="T210" s="131"/>
      <c r="U210" s="62"/>
      <c r="V210" s="63"/>
    </row>
    <row r="211" spans="1:22" s="148" customFormat="1" ht="15.75">
      <c r="A211" s="63"/>
      <c r="B211" s="63"/>
      <c r="C211" s="131"/>
      <c r="D211" s="131"/>
      <c r="E211" s="63"/>
      <c r="F211" s="63"/>
      <c r="G211" s="63"/>
      <c r="H211" s="131"/>
      <c r="I211" s="131"/>
      <c r="J211" s="63"/>
      <c r="K211" s="63"/>
      <c r="L211" s="63"/>
      <c r="M211" s="63"/>
      <c r="N211" s="63"/>
      <c r="O211" s="63"/>
      <c r="P211" s="63"/>
      <c r="Q211" s="63"/>
      <c r="R211" s="63"/>
      <c r="S211" s="131"/>
      <c r="T211" s="131"/>
      <c r="U211" s="62"/>
      <c r="V211" s="63"/>
    </row>
    <row r="212" spans="1:22" s="148" customFormat="1" ht="15.75">
      <c r="A212" s="63"/>
      <c r="B212" s="63"/>
      <c r="C212" s="131"/>
      <c r="D212" s="131"/>
      <c r="E212" s="63"/>
      <c r="F212" s="63"/>
      <c r="G212" s="63"/>
      <c r="H212" s="131"/>
      <c r="I212" s="131"/>
      <c r="J212" s="63"/>
      <c r="K212" s="63"/>
      <c r="L212" s="63"/>
      <c r="M212" s="63"/>
      <c r="N212" s="63"/>
      <c r="O212" s="63"/>
      <c r="P212" s="63"/>
      <c r="Q212" s="63"/>
      <c r="R212" s="63"/>
      <c r="S212" s="131"/>
      <c r="T212" s="131"/>
      <c r="U212" s="62"/>
      <c r="V212" s="63"/>
    </row>
    <row r="213" spans="1:22" s="148" customFormat="1" ht="15.75">
      <c r="A213" s="63"/>
      <c r="B213" s="63"/>
      <c r="C213" s="131"/>
      <c r="D213" s="131"/>
      <c r="E213" s="63"/>
      <c r="F213" s="63"/>
      <c r="G213" s="63"/>
      <c r="H213" s="131"/>
      <c r="I213" s="131"/>
      <c r="J213" s="63"/>
      <c r="K213" s="63"/>
      <c r="L213" s="63"/>
      <c r="M213" s="63"/>
      <c r="N213" s="63"/>
      <c r="O213" s="63"/>
      <c r="P213" s="63"/>
      <c r="Q213" s="63"/>
      <c r="R213" s="63"/>
      <c r="S213" s="131"/>
      <c r="T213" s="131"/>
      <c r="U213" s="62"/>
      <c r="V213" s="63"/>
    </row>
    <row r="214" spans="1:22" s="148" customFormat="1" ht="15.75">
      <c r="A214" s="63"/>
      <c r="B214" s="63"/>
      <c r="C214" s="131"/>
      <c r="D214" s="131"/>
      <c r="E214" s="63"/>
      <c r="F214" s="63"/>
      <c r="G214" s="63"/>
      <c r="H214" s="131"/>
      <c r="I214" s="131"/>
      <c r="J214" s="63"/>
      <c r="K214" s="63"/>
      <c r="L214" s="63"/>
      <c r="M214" s="63"/>
      <c r="N214" s="63"/>
      <c r="O214" s="63"/>
      <c r="P214" s="63"/>
      <c r="Q214" s="63"/>
      <c r="R214" s="63"/>
      <c r="S214" s="131"/>
      <c r="T214" s="131"/>
      <c r="U214" s="62"/>
      <c r="V214" s="63"/>
    </row>
    <row r="215" spans="1:22" s="148" customFormat="1" ht="15.75">
      <c r="A215" s="63"/>
      <c r="B215" s="63"/>
      <c r="C215" s="131"/>
      <c r="D215" s="131"/>
      <c r="E215" s="63"/>
      <c r="F215" s="63"/>
      <c r="G215" s="63"/>
      <c r="H215" s="131"/>
      <c r="I215" s="131"/>
      <c r="J215" s="63"/>
      <c r="K215" s="63"/>
      <c r="L215" s="63"/>
      <c r="M215" s="63"/>
      <c r="N215" s="63"/>
      <c r="O215" s="63"/>
      <c r="P215" s="63"/>
      <c r="Q215" s="63"/>
      <c r="R215" s="63"/>
      <c r="S215" s="131"/>
      <c r="T215" s="131"/>
      <c r="U215" s="62"/>
      <c r="V215" s="63"/>
    </row>
    <row r="216" spans="1:22" s="148" customFormat="1" ht="15.75">
      <c r="A216" s="63"/>
      <c r="B216" s="63"/>
      <c r="C216" s="131"/>
      <c r="D216" s="131"/>
      <c r="E216" s="63"/>
      <c r="F216" s="63"/>
      <c r="G216" s="63"/>
      <c r="H216" s="131"/>
      <c r="I216" s="131"/>
      <c r="J216" s="63"/>
      <c r="K216" s="63"/>
      <c r="L216" s="63"/>
      <c r="M216" s="63"/>
      <c r="N216" s="63"/>
      <c r="O216" s="63"/>
      <c r="P216" s="63"/>
      <c r="Q216" s="63"/>
      <c r="R216" s="63"/>
      <c r="S216" s="131"/>
      <c r="T216" s="131"/>
      <c r="U216" s="62"/>
      <c r="V216" s="63"/>
    </row>
    <row r="217" spans="1:22" s="148" customFormat="1" ht="15.75">
      <c r="A217" s="63"/>
      <c r="B217" s="63"/>
      <c r="C217" s="131"/>
      <c r="D217" s="131"/>
      <c r="E217" s="63"/>
      <c r="F217" s="63"/>
      <c r="G217" s="63"/>
      <c r="H217" s="131"/>
      <c r="I217" s="131"/>
      <c r="J217" s="63"/>
      <c r="K217" s="63"/>
      <c r="L217" s="63"/>
      <c r="M217" s="63"/>
      <c r="N217" s="63"/>
      <c r="O217" s="63"/>
      <c r="P217" s="63"/>
      <c r="Q217" s="63"/>
      <c r="R217" s="63"/>
      <c r="S217" s="131"/>
      <c r="T217" s="131"/>
      <c r="U217" s="62"/>
      <c r="V217" s="63"/>
    </row>
    <row r="218" spans="1:22" s="148" customFormat="1" ht="15.75">
      <c r="A218" s="63"/>
      <c r="B218" s="63"/>
      <c r="C218" s="131"/>
      <c r="D218" s="131"/>
      <c r="E218" s="63"/>
      <c r="F218" s="63"/>
      <c r="G218" s="63"/>
      <c r="H218" s="131"/>
      <c r="I218" s="131"/>
      <c r="J218" s="63"/>
      <c r="K218" s="63"/>
      <c r="L218" s="63"/>
      <c r="M218" s="63"/>
      <c r="N218" s="63"/>
      <c r="O218" s="63"/>
      <c r="P218" s="63"/>
      <c r="Q218" s="63"/>
      <c r="R218" s="63"/>
      <c r="S218" s="131"/>
      <c r="T218" s="131"/>
      <c r="U218" s="62"/>
      <c r="V218" s="63"/>
    </row>
    <row r="219" spans="1:22" s="148" customFormat="1" ht="15.75">
      <c r="A219" s="63"/>
      <c r="B219" s="63"/>
      <c r="C219" s="131"/>
      <c r="D219" s="131"/>
      <c r="E219" s="63"/>
      <c r="F219" s="63"/>
      <c r="G219" s="63"/>
      <c r="H219" s="131"/>
      <c r="I219" s="131"/>
      <c r="J219" s="63"/>
      <c r="K219" s="63"/>
      <c r="L219" s="63"/>
      <c r="M219" s="63"/>
      <c r="N219" s="63"/>
      <c r="O219" s="63"/>
      <c r="P219" s="63"/>
      <c r="Q219" s="63"/>
      <c r="R219" s="63"/>
      <c r="S219" s="131"/>
      <c r="T219" s="131"/>
      <c r="U219" s="62"/>
      <c r="V219" s="63"/>
    </row>
    <row r="220" spans="1:22" s="148" customFormat="1" ht="15.75">
      <c r="A220" s="63"/>
      <c r="B220" s="63"/>
      <c r="C220" s="131"/>
      <c r="D220" s="131"/>
      <c r="E220" s="63"/>
      <c r="F220" s="63"/>
      <c r="G220" s="63"/>
      <c r="H220" s="131"/>
      <c r="I220" s="131"/>
      <c r="J220" s="63"/>
      <c r="K220" s="63"/>
      <c r="L220" s="63"/>
      <c r="M220" s="63"/>
      <c r="N220" s="63"/>
      <c r="O220" s="63"/>
      <c r="P220" s="63"/>
      <c r="Q220" s="63"/>
      <c r="R220" s="63"/>
      <c r="S220" s="131"/>
      <c r="T220" s="131"/>
      <c r="U220" s="62"/>
      <c r="V220" s="63"/>
    </row>
    <row r="221" spans="1:22" s="148" customFormat="1" ht="15.75">
      <c r="A221" s="63"/>
      <c r="B221" s="63"/>
      <c r="C221" s="131"/>
      <c r="D221" s="131"/>
      <c r="E221" s="63"/>
      <c r="F221" s="63"/>
      <c r="G221" s="63"/>
      <c r="H221" s="131"/>
      <c r="I221" s="131"/>
      <c r="J221" s="63"/>
      <c r="K221" s="63"/>
      <c r="L221" s="63"/>
      <c r="M221" s="63"/>
      <c r="N221" s="63"/>
      <c r="O221" s="63"/>
      <c r="P221" s="63"/>
      <c r="Q221" s="63"/>
      <c r="R221" s="63"/>
      <c r="S221" s="131"/>
      <c r="T221" s="131"/>
      <c r="U221" s="62"/>
      <c r="V221" s="63"/>
    </row>
    <row r="222" spans="1:22" s="148" customFormat="1" ht="15.75">
      <c r="A222" s="63"/>
      <c r="B222" s="63"/>
      <c r="C222" s="131"/>
      <c r="D222" s="131"/>
      <c r="E222" s="63"/>
      <c r="F222" s="63"/>
      <c r="G222" s="63"/>
      <c r="H222" s="131"/>
      <c r="I222" s="131"/>
      <c r="J222" s="63"/>
      <c r="K222" s="63"/>
      <c r="L222" s="63"/>
      <c r="M222" s="63"/>
      <c r="N222" s="63"/>
      <c r="O222" s="63"/>
      <c r="P222" s="63"/>
      <c r="Q222" s="63"/>
      <c r="R222" s="63"/>
      <c r="S222" s="131"/>
      <c r="T222" s="131"/>
      <c r="U222" s="62"/>
      <c r="V222" s="63"/>
    </row>
    <row r="223" spans="1:22" s="148" customFormat="1" ht="15.75">
      <c r="A223" s="63"/>
      <c r="B223" s="63"/>
      <c r="C223" s="131"/>
      <c r="D223" s="131"/>
      <c r="E223" s="63"/>
      <c r="F223" s="63"/>
      <c r="G223" s="63"/>
      <c r="H223" s="131"/>
      <c r="I223" s="131"/>
      <c r="J223" s="63"/>
      <c r="K223" s="63"/>
      <c r="L223" s="63"/>
      <c r="M223" s="63"/>
      <c r="N223" s="63"/>
      <c r="O223" s="63"/>
      <c r="P223" s="63"/>
      <c r="Q223" s="63"/>
      <c r="R223" s="63"/>
      <c r="S223" s="131"/>
      <c r="T223" s="131"/>
      <c r="U223" s="62"/>
      <c r="V223" s="63"/>
    </row>
    <row r="224" spans="1:22" s="148" customFormat="1" ht="15.75">
      <c r="A224" s="63"/>
      <c r="B224" s="63"/>
      <c r="C224" s="131"/>
      <c r="D224" s="131"/>
      <c r="E224" s="63"/>
      <c r="F224" s="63"/>
      <c r="G224" s="63"/>
      <c r="H224" s="131"/>
      <c r="I224" s="131"/>
      <c r="J224" s="63"/>
      <c r="K224" s="63"/>
      <c r="L224" s="63"/>
      <c r="M224" s="63"/>
      <c r="N224" s="63"/>
      <c r="O224" s="63"/>
      <c r="P224" s="63"/>
      <c r="Q224" s="63"/>
      <c r="R224" s="63"/>
      <c r="S224" s="131"/>
      <c r="T224" s="131"/>
      <c r="U224" s="62"/>
      <c r="V224" s="63"/>
    </row>
    <row r="225" spans="1:22" s="148" customFormat="1" ht="15.75">
      <c r="A225" s="63"/>
      <c r="B225" s="63"/>
      <c r="C225" s="131"/>
      <c r="D225" s="131"/>
      <c r="E225" s="63"/>
      <c r="F225" s="63"/>
      <c r="G225" s="63"/>
      <c r="H225" s="131"/>
      <c r="I225" s="131"/>
      <c r="J225" s="63"/>
      <c r="K225" s="63"/>
      <c r="L225" s="63"/>
      <c r="M225" s="63"/>
      <c r="N225" s="63"/>
      <c r="O225" s="63"/>
      <c r="P225" s="63"/>
      <c r="Q225" s="63"/>
      <c r="R225" s="63"/>
      <c r="S225" s="131"/>
      <c r="T225" s="131"/>
      <c r="U225" s="62"/>
      <c r="V225" s="63"/>
    </row>
  </sheetData>
  <sheetProtection/>
  <mergeCells count="42">
    <mergeCell ref="B124:D124"/>
    <mergeCell ref="A11:B11"/>
    <mergeCell ref="A12:B12"/>
    <mergeCell ref="A122:F122"/>
    <mergeCell ref="A123:F123"/>
    <mergeCell ref="A129:F129"/>
    <mergeCell ref="N123:T123"/>
    <mergeCell ref="L9:L10"/>
    <mergeCell ref="M9:M10"/>
    <mergeCell ref="N9:N10"/>
    <mergeCell ref="O9:O10"/>
    <mergeCell ref="P9:P10"/>
    <mergeCell ref="Q9:Q10"/>
    <mergeCell ref="R7:R10"/>
    <mergeCell ref="E1:P1"/>
    <mergeCell ref="Q4:T4"/>
    <mergeCell ref="Q5:T5"/>
    <mergeCell ref="H6:R6"/>
    <mergeCell ref="S6:S10"/>
    <mergeCell ref="T6:T10"/>
    <mergeCell ref="J9:J10"/>
    <mergeCell ref="C6:E6"/>
    <mergeCell ref="A2:D2"/>
    <mergeCell ref="E2:P2"/>
    <mergeCell ref="A3:D3"/>
    <mergeCell ref="I8:I10"/>
    <mergeCell ref="J8:Q8"/>
    <mergeCell ref="E3:P3"/>
    <mergeCell ref="K9:K10"/>
    <mergeCell ref="H7:H10"/>
    <mergeCell ref="I7:Q7"/>
    <mergeCell ref="E9:E10"/>
    <mergeCell ref="Q2:T2"/>
    <mergeCell ref="N129:T129"/>
    <mergeCell ref="N124:T124"/>
    <mergeCell ref="N122:T122"/>
    <mergeCell ref="A6:B10"/>
    <mergeCell ref="C7:C10"/>
    <mergeCell ref="D7:E8"/>
    <mergeCell ref="D9:D10"/>
    <mergeCell ref="F6:F10"/>
    <mergeCell ref="G6:G10"/>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2016-12-05T07:03:29Z</cp:lastPrinted>
  <dcterms:created xsi:type="dcterms:W3CDTF">2004-03-07T02:36:29Z</dcterms:created>
  <dcterms:modified xsi:type="dcterms:W3CDTF">2016-12-27T03:07:16Z</dcterms:modified>
  <cp:category/>
  <cp:version/>
  <cp:contentType/>
  <cp:contentStatus/>
</cp:coreProperties>
</file>